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65326" windowWidth="7320" windowHeight="4830" tabRatio="623" activeTab="0"/>
  </bookViews>
  <sheets>
    <sheet name="Antigüedad-Edad" sheetId="1" r:id="rId1"/>
    <sheet name="Sexo" sheetId="2" r:id="rId2"/>
    <sheet name="Rotación de personal" sheetId="3" r:id="rId3"/>
    <sheet name="Número de Fiscales - Población" sheetId="4" r:id="rId4"/>
    <sheet name="Situaciones Administrativas" sheetId="5" r:id="rId5"/>
  </sheets>
  <definedNames/>
  <calcPr fullCalcOnLoad="1"/>
</workbook>
</file>

<file path=xl/sharedStrings.xml><?xml version="1.0" encoding="utf-8"?>
<sst xmlns="http://schemas.openxmlformats.org/spreadsheetml/2006/main" count="256" uniqueCount="82">
  <si>
    <t>EDAD MEDIA DE LOS FISCALES POR COMUNIDADES AUTÓNOMAS</t>
  </si>
  <si>
    <t>Comunidad Autónoma</t>
  </si>
  <si>
    <t>Edad Media</t>
  </si>
  <si>
    <t>Andalucía</t>
  </si>
  <si>
    <t>Aragón</t>
  </si>
  <si>
    <t>Asturias</t>
  </si>
  <si>
    <t>Canarias</t>
  </si>
  <si>
    <t>Cantabria</t>
  </si>
  <si>
    <t>Cataluña</t>
  </si>
  <si>
    <t>Extremadura</t>
  </si>
  <si>
    <t>Galicia</t>
  </si>
  <si>
    <t>La Rioja</t>
  </si>
  <si>
    <t>Madrid</t>
  </si>
  <si>
    <t>Murcia</t>
  </si>
  <si>
    <t>Navarra</t>
  </si>
  <si>
    <t>Órganos Centrales</t>
  </si>
  <si>
    <t>País Vasco</t>
  </si>
  <si>
    <t>ANTIGÜEDAD MEDIA DE LOS FISCALES POR COMUNIDADES AUTÓNOMAS</t>
  </si>
  <si>
    <t>Antigüedad</t>
  </si>
  <si>
    <t>RANGO</t>
  </si>
  <si>
    <t>TOTAL</t>
  </si>
  <si>
    <t>PORCENTAJE</t>
  </si>
  <si>
    <t>DE 41 A 50</t>
  </si>
  <si>
    <t>DE 51 A 60</t>
  </si>
  <si>
    <t>DE 61 A 70</t>
  </si>
  <si>
    <t>PIRÁMIDE DE EDAD EN LA CARRERA FISCAL</t>
  </si>
  <si>
    <t>Indicadores sociológicos de la Carrera Fiscal / Antigüedad - Edad</t>
  </si>
  <si>
    <t>Indicadores sociológicos de la Carrera Fiscal / Sexo</t>
  </si>
  <si>
    <t>Hombre</t>
  </si>
  <si>
    <t>Mujer</t>
  </si>
  <si>
    <t>ANTIGÜEDAD POR SEXO DE LOS FISCALES DE LAS COMUNIDADES AUTÓNOMAS</t>
  </si>
  <si>
    <t>EDAD POR SEXO DE LOS FISCALES DE LAS COMUNIDADES AUTÓNOMAS</t>
  </si>
  <si>
    <t>CUADROS DIRECTIVOS DE LA CARRERA FISCAL</t>
  </si>
  <si>
    <t>Fiscal de Sala</t>
  </si>
  <si>
    <t>Fiscal Jefe</t>
  </si>
  <si>
    <t>Fiscal Jefe de Área</t>
  </si>
  <si>
    <t>Fiscal Superior CCAA</t>
  </si>
  <si>
    <t>Total</t>
  </si>
  <si>
    <t>NÚMERO DE FISCALES POR SEXO DE LAS COMUNIDADES AUTÓNOMAS</t>
  </si>
  <si>
    <t>PIRÁMIDE DE EDAD POR SEXO EN LA CARRERA FISCAL</t>
  </si>
  <si>
    <t>DE 26 A 30</t>
  </si>
  <si>
    <t>DE 31 A 35</t>
  </si>
  <si>
    <t>DE 36 A 40</t>
  </si>
  <si>
    <t>DE 41 A 45</t>
  </si>
  <si>
    <t>DE 46 A 50</t>
  </si>
  <si>
    <t>DE 51 A 55</t>
  </si>
  <si>
    <t>DE 56 A 60</t>
  </si>
  <si>
    <t>DE 61 A 65</t>
  </si>
  <si>
    <t>DE 66 A 70</t>
  </si>
  <si>
    <t>Indicadores sociológicos de la Carrera Fiscal / Rotación de personal</t>
  </si>
  <si>
    <t>ÍNDICE DE ROTACIÓN DE FISCALES POR COMUNIDADES AUTÓNOMAS</t>
  </si>
  <si>
    <t>Puestos</t>
  </si>
  <si>
    <t>Rotaciones</t>
  </si>
  <si>
    <t>Porcentaje</t>
  </si>
  <si>
    <t>PORCENTAJE DE MUJERES POR RANGO DE EDAD</t>
  </si>
  <si>
    <t>DE 20 A 30</t>
  </si>
  <si>
    <t>DE 31 A 40</t>
  </si>
  <si>
    <t>NÚMERO DE FISCALES DE LAS COMUNIDADES AUTÓNOMAS</t>
  </si>
  <si>
    <t>Total Fiscales</t>
  </si>
  <si>
    <t>Indicadores sociológicos de la Carrera Fiscal / Número de Fiscales / Población</t>
  </si>
  <si>
    <t>Fiscales por cada 100.000 habitantes</t>
  </si>
  <si>
    <r>
      <t>Fuente:</t>
    </r>
    <r>
      <rPr>
        <sz val="9"/>
        <color indexed="63"/>
        <rFont val="Arial"/>
        <family val="2"/>
      </rPr>
      <t> Instituto Nacional de Estadística</t>
    </r>
  </si>
  <si>
    <t>Población *</t>
  </si>
  <si>
    <t>PORCENTAJE DE HOMBRES POR RANGO DE EDAD</t>
  </si>
  <si>
    <t>Castilla - La Mancha</t>
  </si>
  <si>
    <t>Illes Balears</t>
  </si>
  <si>
    <t>Castilla y León</t>
  </si>
  <si>
    <t>Comunitat Valenciana</t>
  </si>
  <si>
    <t>Total habitantes</t>
  </si>
  <si>
    <t>% Mujeres</t>
  </si>
  <si>
    <t xml:space="preserve"> Total (Hombre + Mujer)</t>
  </si>
  <si>
    <t>Indicadores sociológicos de la Carrera Fiscal / Situaciones Administrativas</t>
  </si>
  <si>
    <t>Tipo de Situación Administrativa</t>
  </si>
  <si>
    <t>Destino</t>
  </si>
  <si>
    <t>Excedencia</t>
  </si>
  <si>
    <t>Servicios Especiales</t>
  </si>
  <si>
    <t>Comisión de Servicios</t>
  </si>
  <si>
    <t>Retención</t>
  </si>
  <si>
    <t>Adscripción</t>
  </si>
  <si>
    <t>Número de Fiscales</t>
  </si>
  <si>
    <t>PORCENTAJE DE FISCALES POR SITUACIÓN ADMINISTRATIVA</t>
  </si>
  <si>
    <t>* Cifras de población a 1 de julio de 2014. Resultados provisionales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</si>
</sst>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Black]#,##0"/>
    <numFmt numFmtId="165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9"/>
      <name val="Calibri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5" fillId="33" borderId="0" xfId="0" applyNumberFormat="1" applyFont="1" applyFill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9" fontId="1" fillId="0" borderId="0" xfId="52" applyFont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4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Edad media de los Fiscales por CCAA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"/>
          <c:y val="0.0955"/>
          <c:w val="0.999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'Antigüedad-Edad'!$C$6</c:f>
              <c:strCache>
                <c:ptCount val="1"/>
                <c:pt idx="0">
                  <c:v>Edad Media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'Antigüedad-Edad'!$B$7:$B$24</c:f>
              <c:strCache/>
            </c:strRef>
          </c:cat>
          <c:val>
            <c:numRef>
              <c:f>'Antigüedad-Edad'!$C$7:$C$24</c:f>
              <c:numCache/>
            </c:numRef>
          </c:val>
        </c:ser>
        <c:axId val="14678210"/>
        <c:axId val="64995027"/>
      </c:barChart>
      <c:catAx>
        <c:axId val="1467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95027"/>
        <c:crosses val="autoZero"/>
        <c:auto val="1"/>
        <c:lblOffset val="100"/>
        <c:tickLblSkip val="1"/>
        <c:noMultiLvlLbl val="0"/>
      </c:catAx>
      <c:valAx>
        <c:axId val="64995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78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Hombres por Rango de Edad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248"/>
          <c:w val="0.969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Sexo!$AL$6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Sexo!$AK$7:$AK$11</c:f>
              <c:strCache/>
            </c:strRef>
          </c:cat>
          <c:val>
            <c:numRef>
              <c:f>Sexo!$AL$7:$AL$11</c:f>
              <c:numCache/>
            </c:numRef>
          </c:val>
        </c:ser>
        <c:axId val="55945992"/>
        <c:axId val="33751881"/>
      </c:barChart>
      <c:catAx>
        <c:axId val="55945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51881"/>
        <c:crosses val="autoZero"/>
        <c:auto val="1"/>
        <c:lblOffset val="100"/>
        <c:tickLblSkip val="1"/>
        <c:noMultiLvlLbl val="0"/>
      </c:catAx>
      <c:valAx>
        <c:axId val="337518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45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anual de rotación por CCAA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Índice de rotación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7875"/>
          <c:w val="0.99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'Rotación de personal'!$C$5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'Rotación de personal'!$B$7:$B$23</c:f>
              <c:strCache/>
            </c:strRef>
          </c:cat>
          <c:val>
            <c:numRef>
              <c:f>'Rotación de personal'!$C$7:$C$23</c:f>
              <c:numCache/>
            </c:numRef>
          </c:val>
        </c:ser>
        <c:axId val="35331474"/>
        <c:axId val="49547811"/>
      </c:barChart>
      <c:catAx>
        <c:axId val="35331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47811"/>
        <c:crosses val="autoZero"/>
        <c:auto val="1"/>
        <c:lblOffset val="100"/>
        <c:tickLblSkip val="1"/>
        <c:noMultiLvlLbl val="0"/>
      </c:catAx>
      <c:valAx>
        <c:axId val="49547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31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Fiscales por cada 100.000 habitantes (cifras provisionales del INE al 1 de julio 2014)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03"/>
          <c:w val="0.980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'Número de Fiscales - Población'!$C$8</c:f>
              <c:strCache>
                <c:ptCount val="1"/>
                <c:pt idx="0">
                  <c:v>Fiscales por cada 100.000 habitantes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'Número de Fiscales - Población'!$B$9:$B$25</c:f>
              <c:strCache/>
            </c:strRef>
          </c:cat>
          <c:val>
            <c:numRef>
              <c:f>'Número de Fiscales - Población'!$C$9:$C$25</c:f>
              <c:numCache/>
            </c:numRef>
          </c:val>
        </c:ser>
        <c:axId val="43277116"/>
        <c:axId val="53949725"/>
      </c:barChart>
      <c:catAx>
        <c:axId val="4327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49725"/>
        <c:crosses val="autoZero"/>
        <c:auto val="1"/>
        <c:lblOffset val="100"/>
        <c:tickLblSkip val="1"/>
        <c:noMultiLvlLbl val="0"/>
      </c:catAx>
      <c:valAx>
        <c:axId val="53949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77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Situaciones Administrativas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25"/>
          <c:y val="0.15775"/>
          <c:w val="0.632"/>
          <c:h val="0.79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'Situaciones Administrativas'!$B$8:$B$13</c:f>
              <c:strCache/>
            </c:strRef>
          </c:cat>
          <c:val>
            <c:numRef>
              <c:f>'Situaciones Administrativas'!$C$8:$C$13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75"/>
          <c:y val="0.8205"/>
          <c:w val="0.7995"/>
          <c:h val="0.139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Antigüedad media de los Fiscales por CCAA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5"/>
          <c:y val="0.0955"/>
          <c:w val="0.99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'Antigüedad-Edad'!$P$7:$P$24</c:f>
              <c:strCache/>
            </c:strRef>
          </c:cat>
          <c:val>
            <c:numRef>
              <c:f>'Antigüedad-Edad'!$Q$7:$Q$24</c:f>
              <c:numCache/>
            </c:numRef>
          </c:val>
        </c:ser>
        <c:axId val="48084332"/>
        <c:axId val="30105805"/>
      </c:barChart>
      <c:catAx>
        <c:axId val="4808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05805"/>
        <c:crosses val="autoZero"/>
        <c:auto val="1"/>
        <c:lblOffset val="100"/>
        <c:tickLblSkip val="1"/>
        <c:noMultiLvlLbl val="0"/>
      </c:catAx>
      <c:valAx>
        <c:axId val="30105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84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Pirámide de edad en la Carrera Fiscal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6"/>
          <c:y val="0.23775"/>
          <c:w val="0.394"/>
          <c:h val="0.665"/>
        </c:manualLayout>
      </c:layout>
      <c:pieChart>
        <c:varyColors val="1"/>
        <c:ser>
          <c:idx val="0"/>
          <c:order val="0"/>
          <c:tx>
            <c:strRef>
              <c:f>'Antigüedad-Edad'!$AE$6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'Antigüedad-Edad'!$AD$7:$AD$11</c:f>
              <c:strCache/>
            </c:strRef>
          </c:cat>
          <c:val>
            <c:numRef>
              <c:f>'Antigüedad-Edad'!$AE$7:$AE$11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35475"/>
          <c:w val="0.172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por sexo en las distintas CCAA: Edad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25"/>
          <c:y val="0.08625"/>
          <c:w val="0.884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Sexo!$BH$6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Sexo!$BG$8:$BG$24</c:f>
              <c:strCache/>
            </c:strRef>
          </c:cat>
          <c:val>
            <c:numRef>
              <c:f>Sexo!$BH$8:$BH$24</c:f>
              <c:numCache/>
            </c:numRef>
          </c:val>
        </c:ser>
        <c:ser>
          <c:idx val="1"/>
          <c:order val="1"/>
          <c:tx>
            <c:strRef>
              <c:f>Sexo!$BI$6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Sexo!$BG$8:$BG$24</c:f>
              <c:strCache/>
            </c:strRef>
          </c:cat>
          <c:val>
            <c:numRef>
              <c:f>Sexo!$BI$8:$BI$24</c:f>
              <c:numCache/>
            </c:numRef>
          </c:val>
        </c:ser>
        <c:axId val="2516790"/>
        <c:axId val="22651111"/>
      </c:barChart>
      <c:catAx>
        <c:axId val="2516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651111"/>
        <c:crosses val="autoZero"/>
        <c:auto val="1"/>
        <c:lblOffset val="100"/>
        <c:tickLblSkip val="1"/>
        <c:noMultiLvlLbl val="0"/>
      </c:catAx>
      <c:valAx>
        <c:axId val="226511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6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5"/>
          <c:y val="0.49025"/>
          <c:w val="0.10225"/>
          <c:h val="0.10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por sexo en las distintas CCAA: Antigüedad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75"/>
          <c:y val="0.16525"/>
          <c:w val="0.876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Sexo!$AT$6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Sexo!$AS$8:$AS$24</c:f>
              <c:strCache/>
            </c:strRef>
          </c:cat>
          <c:val>
            <c:numRef>
              <c:f>Sexo!$AT$8:$AT$24</c:f>
              <c:numCache/>
            </c:numRef>
          </c:val>
        </c:ser>
        <c:ser>
          <c:idx val="1"/>
          <c:order val="1"/>
          <c:tx>
            <c:strRef>
              <c:f>Sexo!$AU$6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Sexo!$AS$8:$AS$24</c:f>
              <c:strCache/>
            </c:strRef>
          </c:cat>
          <c:val>
            <c:numRef>
              <c:f>Sexo!$AU$8:$AU$24</c:f>
              <c:numCache/>
            </c:numRef>
          </c:val>
        </c:ser>
        <c:axId val="2533408"/>
        <c:axId val="22800673"/>
      </c:barChart>
      <c:catAx>
        <c:axId val="253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800673"/>
        <c:crosses val="autoZero"/>
        <c:auto val="1"/>
        <c:lblOffset val="100"/>
        <c:tickLblSkip val="1"/>
        <c:noMultiLvlLbl val="0"/>
      </c:catAx>
      <c:valAx>
        <c:axId val="22800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"/>
          <c:y val="0.524"/>
          <c:w val="0.11325"/>
          <c:h val="0.1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Cuadros directivos de la Carrera Fiscal</a:t>
            </a:r>
          </a:p>
        </c:rich>
      </c:tx>
      <c:layout>
        <c:manualLayout>
          <c:xMode val="factor"/>
          <c:yMode val="factor"/>
          <c:x val="-0.078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475"/>
          <c:y val="0.13525"/>
          <c:w val="0.4995"/>
          <c:h val="0.83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Sexo!$CF$7:$CG$7</c:f>
              <c:strCache/>
            </c:strRef>
          </c:cat>
          <c:val>
            <c:numRef>
              <c:f>Sexo!$CF$8:$CG$8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25"/>
          <c:y val="0.39675"/>
          <c:w val="0.128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por sexo en las distintas CCAA: Número de Fiscales</a:t>
            </a:r>
          </a:p>
        </c:rich>
      </c:tx>
      <c:layout>
        <c:manualLayout>
          <c:xMode val="factor"/>
          <c:yMode val="factor"/>
          <c:x val="-0.00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"/>
          <c:y val="0.16225"/>
          <c:w val="0.878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v>Mujer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Sexo!$C$7:$C$24</c:f>
              <c:strCache/>
            </c:strRef>
          </c:cat>
          <c:val>
            <c:numRef>
              <c:f>Sexo!$D$7:$D$24</c:f>
              <c:numCache/>
            </c:numRef>
          </c:val>
        </c:ser>
        <c:ser>
          <c:idx val="1"/>
          <c:order val="1"/>
          <c:tx>
            <c:v>Hombre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Sexo!$C$7:$C$24</c:f>
              <c:strCache/>
            </c:strRef>
          </c:cat>
          <c:val>
            <c:numRef>
              <c:f>Sexo!$E$7:$E$24</c:f>
              <c:numCache/>
            </c:numRef>
          </c:val>
        </c:ser>
        <c:axId val="3879466"/>
        <c:axId val="34915195"/>
      </c:barChart>
      <c:catAx>
        <c:axId val="387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915195"/>
        <c:crosses val="autoZero"/>
        <c:auto val="1"/>
        <c:lblOffset val="100"/>
        <c:tickLblSkip val="1"/>
        <c:noMultiLvlLbl val="0"/>
      </c:catAx>
      <c:valAx>
        <c:axId val="34915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9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5"/>
          <c:y val="0.5235"/>
          <c:w val="0.09775"/>
          <c:h val="0.1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Pirámide edad/distribución por sexos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79"/>
          <c:w val="0.825"/>
          <c:h val="0.8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Sexo!$T$6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Sexo!$S$7:$S$15</c:f>
              <c:strCache/>
            </c:strRef>
          </c:cat>
          <c:val>
            <c:numRef>
              <c:f>Sexo!$T$7:$T$15</c:f>
              <c:numCache/>
            </c:numRef>
          </c:val>
        </c:ser>
        <c:ser>
          <c:idx val="1"/>
          <c:order val="1"/>
          <c:tx>
            <c:strRef>
              <c:f>Sexo!$U$6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Sexo!$S$7:$S$15</c:f>
              <c:strCache/>
            </c:strRef>
          </c:cat>
          <c:val>
            <c:numRef>
              <c:f>Sexo!$U$7:$U$15</c:f>
              <c:numCache/>
            </c:numRef>
          </c:val>
        </c:ser>
        <c:overlap val="100"/>
        <c:gapWidth val="100"/>
        <c:axId val="45801300"/>
        <c:axId val="9558517"/>
      </c:barChart>
      <c:catAx>
        <c:axId val="458013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9558517"/>
        <c:crosses val="autoZero"/>
        <c:auto val="1"/>
        <c:lblOffset val="100"/>
        <c:tickLblSkip val="1"/>
        <c:noMultiLvlLbl val="0"/>
      </c:catAx>
      <c:valAx>
        <c:axId val="95585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01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25"/>
          <c:y val="0.48375"/>
          <c:w val="0.133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Mujeres por Rango de Edad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248"/>
          <c:w val="0.969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Sexo!$AD$6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Sexo!$AC$7:$AC$11</c:f>
              <c:strCache/>
            </c:strRef>
          </c:cat>
          <c:val>
            <c:numRef>
              <c:f>Sexo!$AD$7:$AD$11</c:f>
              <c:numCache/>
            </c:numRef>
          </c:val>
        </c:ser>
        <c:axId val="18917790"/>
        <c:axId val="36042383"/>
      </c:barChart>
      <c:catAx>
        <c:axId val="1891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42383"/>
        <c:crosses val="autoZero"/>
        <c:auto val="1"/>
        <c:lblOffset val="100"/>
        <c:tickLblSkip val="1"/>
        <c:noMultiLvlLbl val="0"/>
      </c:catAx>
      <c:valAx>
        <c:axId val="36042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17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4</xdr:row>
      <xdr:rowOff>19050</xdr:rowOff>
    </xdr:from>
    <xdr:to>
      <xdr:col>12</xdr:col>
      <xdr:colOff>19050</xdr:colOff>
      <xdr:row>25</xdr:row>
      <xdr:rowOff>76200</xdr:rowOff>
    </xdr:to>
    <xdr:graphicFrame>
      <xdr:nvGraphicFramePr>
        <xdr:cNvPr id="1" name="1 Gráfico"/>
        <xdr:cNvGraphicFramePr/>
      </xdr:nvGraphicFramePr>
      <xdr:xfrm>
        <a:off x="2838450" y="942975"/>
        <a:ext cx="62198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47625</xdr:colOff>
      <xdr:row>3</xdr:row>
      <xdr:rowOff>219075</xdr:rowOff>
    </xdr:from>
    <xdr:to>
      <xdr:col>26</xdr:col>
      <xdr:colOff>171450</xdr:colOff>
      <xdr:row>24</xdr:row>
      <xdr:rowOff>161925</xdr:rowOff>
    </xdr:to>
    <xdr:graphicFrame>
      <xdr:nvGraphicFramePr>
        <xdr:cNvPr id="2" name="2 Gráfico"/>
        <xdr:cNvGraphicFramePr/>
      </xdr:nvGraphicFramePr>
      <xdr:xfrm>
        <a:off x="12725400" y="838200"/>
        <a:ext cx="621982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257175</xdr:colOff>
      <xdr:row>13</xdr:row>
      <xdr:rowOff>0</xdr:rowOff>
    </xdr:from>
    <xdr:to>
      <xdr:col>34</xdr:col>
      <xdr:colOff>276225</xdr:colOff>
      <xdr:row>27</xdr:row>
      <xdr:rowOff>76200</xdr:rowOff>
    </xdr:to>
    <xdr:graphicFrame>
      <xdr:nvGraphicFramePr>
        <xdr:cNvPr id="3" name="4 Gráfico"/>
        <xdr:cNvGraphicFramePr/>
      </xdr:nvGraphicFramePr>
      <xdr:xfrm>
        <a:off x="20002500" y="2638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457200</xdr:colOff>
      <xdr:row>4</xdr:row>
      <xdr:rowOff>133350</xdr:rowOff>
    </xdr:from>
    <xdr:to>
      <xdr:col>69</xdr:col>
      <xdr:colOff>685800</xdr:colOff>
      <xdr:row>28</xdr:row>
      <xdr:rowOff>0</xdr:rowOff>
    </xdr:to>
    <xdr:graphicFrame>
      <xdr:nvGraphicFramePr>
        <xdr:cNvPr id="1" name="5 Gráfico"/>
        <xdr:cNvGraphicFramePr/>
      </xdr:nvGraphicFramePr>
      <xdr:xfrm>
        <a:off x="42462450" y="1038225"/>
        <a:ext cx="63246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361950</xdr:colOff>
      <xdr:row>5</xdr:row>
      <xdr:rowOff>9525</xdr:rowOff>
    </xdr:from>
    <xdr:to>
      <xdr:col>54</xdr:col>
      <xdr:colOff>752475</xdr:colOff>
      <xdr:row>26</xdr:row>
      <xdr:rowOff>19050</xdr:rowOff>
    </xdr:to>
    <xdr:graphicFrame>
      <xdr:nvGraphicFramePr>
        <xdr:cNvPr id="2" name="6 Gráfico"/>
        <xdr:cNvGraphicFramePr/>
      </xdr:nvGraphicFramePr>
      <xdr:xfrm>
        <a:off x="32689800" y="1104900"/>
        <a:ext cx="57245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81</xdr:col>
      <xdr:colOff>438150</xdr:colOff>
      <xdr:row>9</xdr:row>
      <xdr:rowOff>9525</xdr:rowOff>
    </xdr:from>
    <xdr:to>
      <xdr:col>88</xdr:col>
      <xdr:colOff>152400</xdr:colOff>
      <xdr:row>25</xdr:row>
      <xdr:rowOff>0</xdr:rowOff>
    </xdr:to>
    <xdr:graphicFrame>
      <xdr:nvGraphicFramePr>
        <xdr:cNvPr id="3" name="7 Gráfico"/>
        <xdr:cNvGraphicFramePr/>
      </xdr:nvGraphicFramePr>
      <xdr:xfrm>
        <a:off x="54063900" y="1905000"/>
        <a:ext cx="504825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114300</xdr:colOff>
      <xdr:row>4</xdr:row>
      <xdr:rowOff>85725</xdr:rowOff>
    </xdr:from>
    <xdr:to>
      <xdr:col>15</xdr:col>
      <xdr:colOff>638175</xdr:colOff>
      <xdr:row>25</xdr:row>
      <xdr:rowOff>171450</xdr:rowOff>
    </xdr:to>
    <xdr:graphicFrame>
      <xdr:nvGraphicFramePr>
        <xdr:cNvPr id="4" name="8 Gráfico"/>
        <xdr:cNvGraphicFramePr/>
      </xdr:nvGraphicFramePr>
      <xdr:xfrm>
        <a:off x="5305425" y="990600"/>
        <a:ext cx="6619875" cy="4124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219075</xdr:colOff>
      <xdr:row>19</xdr:row>
      <xdr:rowOff>19050</xdr:rowOff>
    </xdr:from>
    <xdr:to>
      <xdr:col>24</xdr:col>
      <xdr:colOff>514350</xdr:colOff>
      <xdr:row>33</xdr:row>
      <xdr:rowOff>95250</xdr:rowOff>
    </xdr:to>
    <xdr:graphicFrame>
      <xdr:nvGraphicFramePr>
        <xdr:cNvPr id="5" name="12 Gráfico"/>
        <xdr:cNvGraphicFramePr/>
      </xdr:nvGraphicFramePr>
      <xdr:xfrm>
        <a:off x="12268200" y="3819525"/>
        <a:ext cx="48863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266700</xdr:colOff>
      <xdr:row>13</xdr:row>
      <xdr:rowOff>47625</xdr:rowOff>
    </xdr:from>
    <xdr:to>
      <xdr:col>33</xdr:col>
      <xdr:colOff>438150</xdr:colOff>
      <xdr:row>27</xdr:row>
      <xdr:rowOff>123825</xdr:rowOff>
    </xdr:to>
    <xdr:graphicFrame>
      <xdr:nvGraphicFramePr>
        <xdr:cNvPr id="6" name="10 Gráfico"/>
        <xdr:cNvGraphicFramePr/>
      </xdr:nvGraphicFramePr>
      <xdr:xfrm>
        <a:off x="18240375" y="27051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266700</xdr:colOff>
      <xdr:row>13</xdr:row>
      <xdr:rowOff>47625</xdr:rowOff>
    </xdr:from>
    <xdr:to>
      <xdr:col>41</xdr:col>
      <xdr:colOff>438150</xdr:colOff>
      <xdr:row>27</xdr:row>
      <xdr:rowOff>123825</xdr:rowOff>
    </xdr:to>
    <xdr:graphicFrame>
      <xdr:nvGraphicFramePr>
        <xdr:cNvPr id="7" name="9 Gráfico"/>
        <xdr:cNvGraphicFramePr/>
      </xdr:nvGraphicFramePr>
      <xdr:xfrm>
        <a:off x="23583900" y="27051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4</xdr:row>
      <xdr:rowOff>19050</xdr:rowOff>
    </xdr:from>
    <xdr:to>
      <xdr:col>13</xdr:col>
      <xdr:colOff>323850</xdr:colOff>
      <xdr:row>24</xdr:row>
      <xdr:rowOff>0</xdr:rowOff>
    </xdr:to>
    <xdr:graphicFrame>
      <xdr:nvGraphicFramePr>
        <xdr:cNvPr id="1" name="2 Gráfico"/>
        <xdr:cNvGraphicFramePr/>
      </xdr:nvGraphicFramePr>
      <xdr:xfrm>
        <a:off x="3409950" y="904875"/>
        <a:ext cx="60674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7</xdr:row>
      <xdr:rowOff>47625</xdr:rowOff>
    </xdr:from>
    <xdr:to>
      <xdr:col>14</xdr:col>
      <xdr:colOff>571500</xdr:colOff>
      <xdr:row>24</xdr:row>
      <xdr:rowOff>85725</xdr:rowOff>
    </xdr:to>
    <xdr:graphicFrame>
      <xdr:nvGraphicFramePr>
        <xdr:cNvPr id="1" name="1 Gráfico"/>
        <xdr:cNvGraphicFramePr/>
      </xdr:nvGraphicFramePr>
      <xdr:xfrm>
        <a:off x="6334125" y="1466850"/>
        <a:ext cx="59817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57150</xdr:rowOff>
    </xdr:from>
    <xdr:to>
      <xdr:col>6</xdr:col>
      <xdr:colOff>590550</xdr:colOff>
      <xdr:row>33</xdr:row>
      <xdr:rowOff>133350</xdr:rowOff>
    </xdr:to>
    <xdr:graphicFrame>
      <xdr:nvGraphicFramePr>
        <xdr:cNvPr id="1" name="1 Gráfico"/>
        <xdr:cNvGraphicFramePr/>
      </xdr:nvGraphicFramePr>
      <xdr:xfrm>
        <a:off x="781050" y="2809875"/>
        <a:ext cx="4695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4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4.421875" style="0" customWidth="1"/>
    <col min="2" max="2" width="18.421875" style="0" customWidth="1"/>
    <col min="3" max="3" width="11.57421875" style="0" bestFit="1" customWidth="1"/>
    <col min="4" max="4" width="9.7109375" style="0" bestFit="1" customWidth="1"/>
    <col min="13" max="13" width="6.00390625" style="0" customWidth="1"/>
    <col min="14" max="14" width="3.140625" style="0" customWidth="1"/>
    <col min="15" max="15" width="5.8515625" style="0" customWidth="1"/>
    <col min="16" max="16" width="16.7109375" style="0" bestFit="1" customWidth="1"/>
    <col min="28" max="28" width="3.140625" style="0" customWidth="1"/>
    <col min="29" max="29" width="5.8515625" style="0" customWidth="1"/>
    <col min="30" max="30" width="16.7109375" style="0" bestFit="1" customWidth="1"/>
  </cols>
  <sheetData>
    <row r="1" spans="2:28" ht="18.75">
      <c r="B1" s="1" t="s">
        <v>26</v>
      </c>
      <c r="N1" s="8"/>
      <c r="AB1" s="8"/>
    </row>
    <row r="4" spans="2:32" ht="24" customHeight="1">
      <c r="B4" s="26" t="s">
        <v>0</v>
      </c>
      <c r="C4" s="27"/>
      <c r="D4" s="7"/>
      <c r="E4" s="7"/>
      <c r="P4" s="26" t="s">
        <v>17</v>
      </c>
      <c r="Q4" s="27"/>
      <c r="AD4" s="26" t="s">
        <v>25</v>
      </c>
      <c r="AE4" s="27"/>
      <c r="AF4" s="27"/>
    </row>
    <row r="5" spans="2:31" ht="15">
      <c r="B5" s="2"/>
      <c r="C5" s="2"/>
      <c r="D5" s="2"/>
      <c r="P5" s="2"/>
      <c r="Q5" s="2"/>
      <c r="AD5" s="2"/>
      <c r="AE5" s="2"/>
    </row>
    <row r="6" spans="2:32" ht="15">
      <c r="B6" s="3" t="s">
        <v>1</v>
      </c>
      <c r="C6" s="3" t="s">
        <v>2</v>
      </c>
      <c r="P6" s="3" t="s">
        <v>1</v>
      </c>
      <c r="Q6" s="3" t="s">
        <v>18</v>
      </c>
      <c r="AD6" s="3" t="s">
        <v>19</v>
      </c>
      <c r="AE6" s="3" t="s">
        <v>20</v>
      </c>
      <c r="AF6" s="3" t="s">
        <v>21</v>
      </c>
    </row>
    <row r="7" spans="2:32" ht="15">
      <c r="B7" s="5" t="s">
        <v>15</v>
      </c>
      <c r="C7" s="5">
        <v>58.1676646706587</v>
      </c>
      <c r="P7" s="5" t="s">
        <v>15</v>
      </c>
      <c r="Q7" s="5">
        <v>29.36</v>
      </c>
      <c r="AD7" s="5" t="s">
        <v>55</v>
      </c>
      <c r="AE7" s="5">
        <v>82</v>
      </c>
      <c r="AF7" s="9">
        <f>(AE7)/AE12</f>
        <v>0.033800494641384994</v>
      </c>
    </row>
    <row r="8" spans="2:32" ht="15">
      <c r="B8" s="5" t="s">
        <v>3</v>
      </c>
      <c r="C8" s="5">
        <v>44.9395348837209</v>
      </c>
      <c r="P8" s="5" t="s">
        <v>3</v>
      </c>
      <c r="Q8" s="5">
        <v>15.38</v>
      </c>
      <c r="AD8" s="5" t="s">
        <v>56</v>
      </c>
      <c r="AE8" s="5">
        <v>794</v>
      </c>
      <c r="AF8" s="9">
        <f>(AE8)/AE12</f>
        <v>0.32728771640560594</v>
      </c>
    </row>
    <row r="9" spans="2:32" ht="15">
      <c r="B9" s="5" t="s">
        <v>4</v>
      </c>
      <c r="C9" s="5">
        <v>51.7936507936508</v>
      </c>
      <c r="P9" s="5" t="s">
        <v>4</v>
      </c>
      <c r="Q9" s="5">
        <v>22.61</v>
      </c>
      <c r="AD9" s="5" t="s">
        <v>22</v>
      </c>
      <c r="AE9" s="5">
        <v>704</v>
      </c>
      <c r="AF9" s="9">
        <f>(AE9)/AE12</f>
        <v>0.2901896125309151</v>
      </c>
    </row>
    <row r="10" spans="2:32" ht="15">
      <c r="B10" s="5" t="s">
        <v>5</v>
      </c>
      <c r="C10" s="5">
        <v>49.2</v>
      </c>
      <c r="P10" s="5" t="s">
        <v>5</v>
      </c>
      <c r="Q10" s="5">
        <v>20.78</v>
      </c>
      <c r="AD10" s="5" t="s">
        <v>23</v>
      </c>
      <c r="AE10" s="5">
        <v>703</v>
      </c>
      <c r="AF10" s="9">
        <f>(AE10)/AE12</f>
        <v>0.28977741137675184</v>
      </c>
    </row>
    <row r="11" spans="2:32" ht="15">
      <c r="B11" s="5" t="s">
        <v>6</v>
      </c>
      <c r="C11" s="5">
        <v>41.2083333333333</v>
      </c>
      <c r="P11" s="5" t="s">
        <v>6</v>
      </c>
      <c r="Q11" s="5">
        <v>10.74</v>
      </c>
      <c r="AD11" s="5" t="s">
        <v>24</v>
      </c>
      <c r="AE11" s="5">
        <v>143</v>
      </c>
      <c r="AF11" s="9">
        <f>(AE11)/AE12</f>
        <v>0.05894476504534213</v>
      </c>
    </row>
    <row r="12" spans="2:32" ht="15">
      <c r="B12" s="5" t="s">
        <v>7</v>
      </c>
      <c r="C12" s="5">
        <v>46.6896551724138</v>
      </c>
      <c r="P12" s="5" t="s">
        <v>7</v>
      </c>
      <c r="Q12" s="5">
        <v>17.14</v>
      </c>
      <c r="AE12" s="5">
        <f>SUM(AE7:AE11)</f>
        <v>2426</v>
      </c>
      <c r="AF12" s="9">
        <f>SUM(AF7:AF11)</f>
        <v>1</v>
      </c>
    </row>
    <row r="13" spans="2:17" ht="15">
      <c r="B13" s="5" t="s">
        <v>64</v>
      </c>
      <c r="C13" s="5">
        <v>42.8604651162791</v>
      </c>
      <c r="P13" s="5" t="s">
        <v>64</v>
      </c>
      <c r="Q13" s="5">
        <v>13.72</v>
      </c>
    </row>
    <row r="14" spans="2:17" ht="15">
      <c r="B14" s="5" t="s">
        <v>66</v>
      </c>
      <c r="C14" s="5">
        <v>48.4193548387097</v>
      </c>
      <c r="P14" s="5" t="s">
        <v>66</v>
      </c>
      <c r="Q14" s="5">
        <v>18.72</v>
      </c>
    </row>
    <row r="15" spans="2:17" ht="15">
      <c r="B15" s="5" t="s">
        <v>8</v>
      </c>
      <c r="C15" s="5">
        <v>44.0817941952507</v>
      </c>
      <c r="P15" s="5" t="s">
        <v>8</v>
      </c>
      <c r="Q15" s="5">
        <v>11.57</v>
      </c>
    </row>
    <row r="16" spans="2:17" ht="15">
      <c r="B16" s="5" t="s">
        <v>67</v>
      </c>
      <c r="C16" s="5">
        <v>45.758064516129</v>
      </c>
      <c r="P16" s="5" t="s">
        <v>67</v>
      </c>
      <c r="Q16" s="5">
        <v>15.83</v>
      </c>
    </row>
    <row r="17" spans="2:17" ht="15">
      <c r="B17" s="5" t="s">
        <v>9</v>
      </c>
      <c r="C17" s="5">
        <v>44.8035714285714</v>
      </c>
      <c r="P17" s="5" t="s">
        <v>9</v>
      </c>
      <c r="Q17" s="5">
        <v>15.41</v>
      </c>
    </row>
    <row r="18" spans="2:17" ht="15">
      <c r="B18" s="5" t="s">
        <v>10</v>
      </c>
      <c r="C18" s="5">
        <v>45.25</v>
      </c>
      <c r="P18" s="5" t="s">
        <v>10</v>
      </c>
      <c r="Q18" s="5">
        <v>15.15</v>
      </c>
    </row>
    <row r="19" spans="2:17" ht="15">
      <c r="B19" s="5" t="s">
        <v>65</v>
      </c>
      <c r="C19" s="5">
        <v>43.9491525423729</v>
      </c>
      <c r="P19" s="5" t="s">
        <v>65</v>
      </c>
      <c r="Q19" s="5">
        <v>13.81</v>
      </c>
    </row>
    <row r="20" spans="2:17" ht="15">
      <c r="B20" s="5" t="s">
        <v>11</v>
      </c>
      <c r="C20" s="5">
        <v>50.6153846153846</v>
      </c>
      <c r="P20" s="5" t="s">
        <v>11</v>
      </c>
      <c r="Q20" s="5">
        <v>22</v>
      </c>
    </row>
    <row r="21" spans="2:17" ht="15">
      <c r="B21" s="5" t="s">
        <v>12</v>
      </c>
      <c r="C21" s="5">
        <v>46.2659932659933</v>
      </c>
      <c r="P21" s="5" t="s">
        <v>12</v>
      </c>
      <c r="Q21" s="5">
        <v>16.5</v>
      </c>
    </row>
    <row r="22" spans="2:17" ht="15">
      <c r="B22" s="5" t="s">
        <v>13</v>
      </c>
      <c r="C22" s="5">
        <v>46.05</v>
      </c>
      <c r="P22" s="5" t="s">
        <v>13</v>
      </c>
      <c r="Q22" s="5">
        <v>15.35</v>
      </c>
    </row>
    <row r="23" spans="2:17" ht="15">
      <c r="B23" s="5" t="s">
        <v>14</v>
      </c>
      <c r="C23" s="5">
        <v>47.1428571428571</v>
      </c>
      <c r="P23" s="5" t="s">
        <v>14</v>
      </c>
      <c r="Q23" s="5">
        <v>18.95</v>
      </c>
    </row>
    <row r="24" spans="2:17" ht="15">
      <c r="B24" s="5" t="s">
        <v>16</v>
      </c>
      <c r="C24" s="5">
        <v>41.0744680851064</v>
      </c>
      <c r="P24" s="5" t="s">
        <v>16</v>
      </c>
      <c r="Q24" s="5">
        <v>11</v>
      </c>
    </row>
  </sheetData>
  <sheetProtection/>
  <mergeCells count="3">
    <mergeCell ref="B4:C4"/>
    <mergeCell ref="P4:Q4"/>
    <mergeCell ref="AD4:A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6"/>
  <sheetViews>
    <sheetView showGridLines="0" showRowColHeaders="0" zoomScalePageLayoutView="0" workbookViewId="0" topLeftCell="BS1">
      <selection activeCell="BS1" sqref="BS1"/>
    </sheetView>
  </sheetViews>
  <sheetFormatPr defaultColWidth="11.421875" defaultRowHeight="15"/>
  <cols>
    <col min="2" max="2" width="4.57421875" style="0" customWidth="1"/>
    <col min="3" max="3" width="16.140625" style="0" customWidth="1"/>
    <col min="17" max="17" width="5.140625" style="0" customWidth="1"/>
    <col min="18" max="18" width="3.140625" style="0" customWidth="1"/>
    <col min="19" max="19" width="16.28125" style="0" customWidth="1"/>
    <col min="20" max="20" width="0.2890625" style="0" customWidth="1"/>
    <col min="21" max="25" width="11.00390625" style="0" customWidth="1"/>
    <col min="26" max="26" width="5.8515625" style="0" customWidth="1"/>
    <col min="27" max="27" width="3.140625" style="0" customWidth="1"/>
    <col min="28" max="34" width="11.00390625" style="0" customWidth="1"/>
    <col min="35" max="35" width="3.140625" style="0" customWidth="1"/>
    <col min="36" max="42" width="11.00390625" style="0" customWidth="1"/>
    <col min="43" max="43" width="3.140625" style="0" customWidth="1"/>
    <col min="44" max="44" width="16.140625" style="0" customWidth="1"/>
    <col min="45" max="45" width="17.421875" style="0" customWidth="1"/>
    <col min="46" max="47" width="10.7109375" style="0" customWidth="1"/>
    <col min="56" max="56" width="5.140625" style="0" customWidth="1"/>
    <col min="57" max="57" width="3.140625" style="0" customWidth="1"/>
    <col min="58" max="58" width="5.8515625" style="0" customWidth="1"/>
    <col min="59" max="59" width="16.7109375" style="0" bestFit="1" customWidth="1"/>
    <col min="71" max="71" width="3.140625" style="0" customWidth="1"/>
    <col min="72" max="72" width="5.8515625" style="0" customWidth="1"/>
    <col min="73" max="73" width="16.7109375" style="0" bestFit="1" customWidth="1"/>
    <col min="74" max="81" width="5.7109375" style="0" customWidth="1"/>
    <col min="89" max="89" width="3.140625" style="0" customWidth="1"/>
    <col min="90" max="90" width="5.8515625" style="0" customWidth="1"/>
  </cols>
  <sheetData>
    <row r="1" spans="3:89" ht="18.75">
      <c r="C1" s="1" t="s">
        <v>27</v>
      </c>
      <c r="R1" s="8"/>
      <c r="AA1" s="8"/>
      <c r="AI1" s="8"/>
      <c r="AQ1" s="8"/>
      <c r="BE1" s="8"/>
      <c r="BS1" s="8"/>
      <c r="CK1" s="8"/>
    </row>
    <row r="4" spans="3:81" ht="22.5" customHeight="1">
      <c r="C4" s="26" t="s">
        <v>38</v>
      </c>
      <c r="D4" s="27"/>
      <c r="E4" s="2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26" t="s">
        <v>39</v>
      </c>
      <c r="T4" s="27"/>
      <c r="U4" s="27"/>
      <c r="V4" s="27"/>
      <c r="W4" s="7"/>
      <c r="X4" s="7"/>
      <c r="Y4" s="7"/>
      <c r="Z4" s="7"/>
      <c r="AB4" s="7"/>
      <c r="AC4" s="26" t="s">
        <v>54</v>
      </c>
      <c r="AD4" s="26"/>
      <c r="AE4" s="27"/>
      <c r="AF4" s="6"/>
      <c r="AG4" s="6"/>
      <c r="AH4" s="6"/>
      <c r="AJ4" s="7"/>
      <c r="AK4" s="26" t="s">
        <v>63</v>
      </c>
      <c r="AL4" s="26"/>
      <c r="AM4" s="27"/>
      <c r="AN4" s="6"/>
      <c r="AO4" s="6"/>
      <c r="AP4" s="6"/>
      <c r="AR4" s="7"/>
      <c r="AS4" s="23"/>
      <c r="AT4" s="23"/>
      <c r="AU4" s="24" t="s">
        <v>30</v>
      </c>
      <c r="AV4" s="25"/>
      <c r="AW4" s="25"/>
      <c r="AX4" s="25"/>
      <c r="AY4" s="25"/>
      <c r="BG4" s="26" t="s">
        <v>31</v>
      </c>
      <c r="BH4" s="27"/>
      <c r="BI4" s="27"/>
      <c r="BU4" s="30" t="s">
        <v>32</v>
      </c>
      <c r="BV4" s="31"/>
      <c r="BW4" s="31"/>
      <c r="BX4" s="31"/>
      <c r="BY4" s="31"/>
      <c r="BZ4" s="31"/>
      <c r="CA4" s="31"/>
      <c r="CB4" s="31"/>
      <c r="CC4" s="31"/>
    </row>
    <row r="5" spans="3:60" ht="15">
      <c r="C5" s="2"/>
      <c r="D5" s="2"/>
      <c r="S5" s="2"/>
      <c r="T5" s="2"/>
      <c r="AC5" s="2"/>
      <c r="AD5" s="2"/>
      <c r="AE5" s="2"/>
      <c r="AF5" s="2"/>
      <c r="AG5" s="2"/>
      <c r="AH5" s="2"/>
      <c r="AK5" s="2"/>
      <c r="AL5" s="2"/>
      <c r="AM5" s="2"/>
      <c r="AN5" s="2"/>
      <c r="AO5" s="2"/>
      <c r="AP5" s="2"/>
      <c r="BG5" s="2"/>
      <c r="BH5" s="2"/>
    </row>
    <row r="6" spans="3:81" ht="18" customHeight="1">
      <c r="C6" s="3" t="s">
        <v>1</v>
      </c>
      <c r="D6" s="3" t="s">
        <v>29</v>
      </c>
      <c r="E6" s="3" t="s">
        <v>28</v>
      </c>
      <c r="F6" s="3" t="s">
        <v>37</v>
      </c>
      <c r="G6" s="3" t="s">
        <v>69</v>
      </c>
      <c r="H6" s="4"/>
      <c r="I6" s="4"/>
      <c r="J6" s="4"/>
      <c r="K6" s="4"/>
      <c r="L6" s="4"/>
      <c r="M6" s="4"/>
      <c r="N6" s="4"/>
      <c r="O6" s="4"/>
      <c r="P6" s="4"/>
      <c r="S6" s="3" t="s">
        <v>19</v>
      </c>
      <c r="T6" s="3" t="s">
        <v>29</v>
      </c>
      <c r="U6" s="3" t="s">
        <v>28</v>
      </c>
      <c r="V6" s="3" t="s">
        <v>29</v>
      </c>
      <c r="W6" s="3" t="s">
        <v>37</v>
      </c>
      <c r="AC6" s="3" t="s">
        <v>19</v>
      </c>
      <c r="AD6" s="3" t="s">
        <v>53</v>
      </c>
      <c r="AE6" s="3" t="s">
        <v>29</v>
      </c>
      <c r="AF6" s="3" t="s">
        <v>70</v>
      </c>
      <c r="AG6" s="4"/>
      <c r="AH6" s="4"/>
      <c r="AK6" s="3" t="s">
        <v>19</v>
      </c>
      <c r="AL6" s="3" t="s">
        <v>53</v>
      </c>
      <c r="AM6" s="3" t="s">
        <v>28</v>
      </c>
      <c r="AN6" s="3" t="s">
        <v>70</v>
      </c>
      <c r="AO6" s="4"/>
      <c r="AP6" s="4"/>
      <c r="AS6" s="3" t="s">
        <v>1</v>
      </c>
      <c r="AT6" s="3" t="s">
        <v>29</v>
      </c>
      <c r="AU6" s="3" t="s">
        <v>28</v>
      </c>
      <c r="BG6" s="3" t="s">
        <v>1</v>
      </c>
      <c r="BH6" s="3" t="s">
        <v>29</v>
      </c>
      <c r="BI6" s="3" t="s">
        <v>28</v>
      </c>
      <c r="BU6" s="2"/>
      <c r="BV6" s="28" t="s">
        <v>33</v>
      </c>
      <c r="BW6" s="29"/>
      <c r="BX6" s="28" t="s">
        <v>34</v>
      </c>
      <c r="BY6" s="29"/>
      <c r="BZ6" s="28" t="s">
        <v>35</v>
      </c>
      <c r="CA6" s="29"/>
      <c r="CB6" s="28" t="s">
        <v>36</v>
      </c>
      <c r="CC6" s="29"/>
    </row>
    <row r="7" spans="1:85" ht="15" customHeight="1">
      <c r="A7" s="18"/>
      <c r="B7" s="10"/>
      <c r="C7" s="5" t="s">
        <v>15</v>
      </c>
      <c r="D7" s="5">
        <v>62</v>
      </c>
      <c r="E7" s="5">
        <v>95</v>
      </c>
      <c r="F7" s="5">
        <f>D7+E7</f>
        <v>157</v>
      </c>
      <c r="G7" s="9">
        <f>D7/F7</f>
        <v>0.39490445859872614</v>
      </c>
      <c r="H7" s="12"/>
      <c r="I7" s="12"/>
      <c r="J7" s="12"/>
      <c r="K7" s="12"/>
      <c r="L7" s="12"/>
      <c r="M7" s="12"/>
      <c r="N7" s="12"/>
      <c r="O7" s="12"/>
      <c r="P7" s="12"/>
      <c r="S7" s="5" t="s">
        <v>40</v>
      </c>
      <c r="T7" s="5">
        <f>-V7</f>
        <v>-64</v>
      </c>
      <c r="U7" s="5">
        <v>18</v>
      </c>
      <c r="V7" s="5">
        <v>64</v>
      </c>
      <c r="W7" s="5">
        <f>U7+V7</f>
        <v>82</v>
      </c>
      <c r="AC7" s="5" t="s">
        <v>55</v>
      </c>
      <c r="AD7" s="9">
        <f aca="true" t="shared" si="0" ref="AD7:AD12">AE7/AF7</f>
        <v>0.7804878048780488</v>
      </c>
      <c r="AE7" s="5">
        <v>64</v>
      </c>
      <c r="AF7" s="5">
        <f>AE7+U7</f>
        <v>82</v>
      </c>
      <c r="AG7" s="12"/>
      <c r="AH7" s="12"/>
      <c r="AK7" s="5" t="s">
        <v>55</v>
      </c>
      <c r="AL7" s="9">
        <f>AM7/AF7</f>
        <v>0.21951219512195122</v>
      </c>
      <c r="AM7" s="5">
        <v>18</v>
      </c>
      <c r="AN7" s="5">
        <f>AF7</f>
        <v>82</v>
      </c>
      <c r="AO7" s="12"/>
      <c r="AP7" s="12"/>
      <c r="AS7" s="5" t="s">
        <v>15</v>
      </c>
      <c r="AT7" s="15">
        <v>27.98</v>
      </c>
      <c r="AU7" s="15">
        <v>30.25</v>
      </c>
      <c r="BG7" s="5" t="s">
        <v>15</v>
      </c>
      <c r="BH7" s="5">
        <v>55.23</v>
      </c>
      <c r="BI7" s="5">
        <v>58.03</v>
      </c>
      <c r="BU7" s="3" t="s">
        <v>1</v>
      </c>
      <c r="BV7" s="3" t="s">
        <v>29</v>
      </c>
      <c r="BW7" s="3" t="s">
        <v>28</v>
      </c>
      <c r="BX7" s="3" t="s">
        <v>29</v>
      </c>
      <c r="BY7" s="3" t="s">
        <v>28</v>
      </c>
      <c r="BZ7" s="3" t="s">
        <v>29</v>
      </c>
      <c r="CA7" s="3" t="s">
        <v>28</v>
      </c>
      <c r="CB7" s="3" t="s">
        <v>29</v>
      </c>
      <c r="CC7" s="3" t="s">
        <v>28</v>
      </c>
      <c r="CE7" s="3" t="s">
        <v>37</v>
      </c>
      <c r="CF7" s="3" t="s">
        <v>29</v>
      </c>
      <c r="CG7" s="3" t="s">
        <v>28</v>
      </c>
    </row>
    <row r="8" spans="1:85" ht="15">
      <c r="A8" s="18"/>
      <c r="B8" s="10"/>
      <c r="C8" s="5" t="s">
        <v>3</v>
      </c>
      <c r="D8" s="5">
        <v>254</v>
      </c>
      <c r="E8" s="5">
        <v>175</v>
      </c>
      <c r="F8" s="5">
        <f aca="true" t="shared" si="1" ref="F8:F24">D8+E8</f>
        <v>429</v>
      </c>
      <c r="G8" s="9">
        <f aca="true" t="shared" si="2" ref="G8:G24">D8/F8</f>
        <v>0.5920745920745921</v>
      </c>
      <c r="H8" s="12"/>
      <c r="I8" s="12"/>
      <c r="J8" s="12"/>
      <c r="K8" s="12"/>
      <c r="L8" s="12"/>
      <c r="M8" s="12"/>
      <c r="N8" s="12"/>
      <c r="O8" s="12"/>
      <c r="P8" s="12"/>
      <c r="S8" s="5" t="s">
        <v>41</v>
      </c>
      <c r="T8" s="5">
        <f aca="true" t="shared" si="3" ref="T8:T15">-V8</f>
        <v>-232</v>
      </c>
      <c r="U8" s="5">
        <v>71</v>
      </c>
      <c r="V8" s="5">
        <v>232</v>
      </c>
      <c r="W8" s="5">
        <f aca="true" t="shared" si="4" ref="W8:W15">U8+V8</f>
        <v>303</v>
      </c>
      <c r="AC8" s="5" t="s">
        <v>56</v>
      </c>
      <c r="AD8" s="9">
        <f t="shared" si="0"/>
        <v>0.7455919395465995</v>
      </c>
      <c r="AE8" s="5">
        <v>592</v>
      </c>
      <c r="AF8" s="5">
        <f>AE8+U8+U9</f>
        <v>794</v>
      </c>
      <c r="AG8" s="12"/>
      <c r="AH8" s="12"/>
      <c r="AK8" s="5" t="s">
        <v>56</v>
      </c>
      <c r="AL8" s="9">
        <f>AM8/AF8</f>
        <v>0.25440806045340053</v>
      </c>
      <c r="AM8" s="5">
        <v>202</v>
      </c>
      <c r="AN8" s="5">
        <f>AF8</f>
        <v>794</v>
      </c>
      <c r="AO8" s="12"/>
      <c r="AP8" s="12"/>
      <c r="AS8" s="5" t="s">
        <v>3</v>
      </c>
      <c r="AT8" s="15">
        <v>13.08</v>
      </c>
      <c r="AU8" s="15">
        <v>18.7</v>
      </c>
      <c r="BG8" s="5" t="s">
        <v>3</v>
      </c>
      <c r="BH8" s="5">
        <v>42.53</v>
      </c>
      <c r="BI8" s="5">
        <v>48.43</v>
      </c>
      <c r="BU8" s="5" t="s">
        <v>15</v>
      </c>
      <c r="BV8" s="5">
        <v>6</v>
      </c>
      <c r="BW8" s="5">
        <v>22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E8" s="11">
        <f>CF8+CG8</f>
        <v>115</v>
      </c>
      <c r="CF8" s="11">
        <f>SUM(BV8:BV25)+SUM(BX8:BX25)+SUM(BZ8:BZ25)+SUM(CB8:CB25)</f>
        <v>35</v>
      </c>
      <c r="CG8" s="11">
        <f>SUM(BW8:BW25)+SUM(BY8:BY25)+SUM(CA8:CA25)+SUM(CC8:CC25)</f>
        <v>80</v>
      </c>
    </row>
    <row r="9" spans="1:81" ht="15">
      <c r="A9" s="18"/>
      <c r="B9" s="10"/>
      <c r="C9" s="5" t="s">
        <v>4</v>
      </c>
      <c r="D9" s="5">
        <v>39</v>
      </c>
      <c r="E9" s="5">
        <v>23</v>
      </c>
      <c r="F9" s="5">
        <f t="shared" si="1"/>
        <v>62</v>
      </c>
      <c r="G9" s="9">
        <f t="shared" si="2"/>
        <v>0.6290322580645161</v>
      </c>
      <c r="H9" s="12"/>
      <c r="I9" s="12"/>
      <c r="J9" s="12"/>
      <c r="K9" s="12"/>
      <c r="L9" s="12"/>
      <c r="M9" s="12"/>
      <c r="N9" s="12"/>
      <c r="O9" s="12"/>
      <c r="P9" s="12"/>
      <c r="S9" s="5" t="s">
        <v>42</v>
      </c>
      <c r="T9" s="5">
        <f t="shared" si="3"/>
        <v>-360</v>
      </c>
      <c r="U9" s="5">
        <v>131</v>
      </c>
      <c r="V9" s="5">
        <v>360</v>
      </c>
      <c r="W9" s="5">
        <f t="shared" si="4"/>
        <v>491</v>
      </c>
      <c r="X9" s="10"/>
      <c r="AC9" s="5" t="s">
        <v>22</v>
      </c>
      <c r="AD9" s="9">
        <f t="shared" si="0"/>
        <v>0.6747159090909091</v>
      </c>
      <c r="AE9" s="5">
        <v>475</v>
      </c>
      <c r="AF9" s="5">
        <f>AE9+U10+U11</f>
        <v>704</v>
      </c>
      <c r="AG9" s="12"/>
      <c r="AH9" s="12"/>
      <c r="AK9" s="5" t="s">
        <v>22</v>
      </c>
      <c r="AL9" s="9">
        <f>AM9/AF9</f>
        <v>0.3252840909090909</v>
      </c>
      <c r="AM9" s="5">
        <v>229</v>
      </c>
      <c r="AN9" s="5">
        <f>AF9</f>
        <v>704</v>
      </c>
      <c r="AO9" s="12"/>
      <c r="AP9" s="12"/>
      <c r="AS9" s="5" t="s">
        <v>4</v>
      </c>
      <c r="AT9" s="15">
        <v>20.03</v>
      </c>
      <c r="AU9" s="15">
        <v>27</v>
      </c>
      <c r="BG9" s="5" t="s">
        <v>4</v>
      </c>
      <c r="BH9" s="5">
        <v>49.79</v>
      </c>
      <c r="BI9" s="5">
        <v>55.87</v>
      </c>
      <c r="BU9" s="5" t="s">
        <v>3</v>
      </c>
      <c r="BV9" s="5">
        <v>0</v>
      </c>
      <c r="BW9" s="5">
        <v>0</v>
      </c>
      <c r="BX9" s="5">
        <v>3</v>
      </c>
      <c r="BY9" s="5">
        <v>5</v>
      </c>
      <c r="BZ9" s="5">
        <v>2</v>
      </c>
      <c r="CA9" s="5">
        <v>4</v>
      </c>
      <c r="CB9" s="5">
        <v>0</v>
      </c>
      <c r="CC9" s="5">
        <v>1</v>
      </c>
    </row>
    <row r="10" spans="1:81" ht="15">
      <c r="A10" s="18"/>
      <c r="B10" s="10"/>
      <c r="C10" s="5" t="s">
        <v>5</v>
      </c>
      <c r="D10" s="5">
        <v>30</v>
      </c>
      <c r="E10" s="5">
        <v>21</v>
      </c>
      <c r="F10" s="5">
        <f t="shared" si="1"/>
        <v>51</v>
      </c>
      <c r="G10" s="9">
        <f t="shared" si="2"/>
        <v>0.5882352941176471</v>
      </c>
      <c r="H10" s="12"/>
      <c r="I10" s="12"/>
      <c r="J10" s="12"/>
      <c r="K10" s="12"/>
      <c r="L10" s="12"/>
      <c r="M10" s="12"/>
      <c r="N10" s="12"/>
      <c r="O10" s="12"/>
      <c r="P10" s="12"/>
      <c r="S10" s="5" t="s">
        <v>43</v>
      </c>
      <c r="T10" s="5">
        <f t="shared" si="3"/>
        <v>-277</v>
      </c>
      <c r="U10" s="5">
        <v>119</v>
      </c>
      <c r="V10" s="5">
        <v>277</v>
      </c>
      <c r="W10" s="5">
        <f t="shared" si="4"/>
        <v>396</v>
      </c>
      <c r="AC10" s="5" t="s">
        <v>23</v>
      </c>
      <c r="AD10" s="9">
        <f t="shared" si="0"/>
        <v>0.4992887624466572</v>
      </c>
      <c r="AE10" s="5">
        <v>351</v>
      </c>
      <c r="AF10" s="5">
        <f>AE10+U12+U13</f>
        <v>703</v>
      </c>
      <c r="AG10" s="12"/>
      <c r="AH10" s="12"/>
      <c r="AK10" s="5" t="s">
        <v>23</v>
      </c>
      <c r="AL10" s="9">
        <f>AM10/AF10</f>
        <v>0.5007112375533428</v>
      </c>
      <c r="AM10" s="5">
        <v>352</v>
      </c>
      <c r="AN10" s="5">
        <f>AF10</f>
        <v>703</v>
      </c>
      <c r="AO10" s="12"/>
      <c r="AP10" s="12"/>
      <c r="AS10" s="5" t="s">
        <v>5</v>
      </c>
      <c r="AT10" s="15">
        <v>20.77</v>
      </c>
      <c r="AU10" s="15">
        <v>20.81</v>
      </c>
      <c r="BG10" s="5" t="s">
        <v>5</v>
      </c>
      <c r="BH10" s="5">
        <v>49.53</v>
      </c>
      <c r="BI10" s="5">
        <v>49.81</v>
      </c>
      <c r="BU10" s="5" t="s">
        <v>4</v>
      </c>
      <c r="BV10" s="5">
        <v>0</v>
      </c>
      <c r="BW10" s="5">
        <v>0</v>
      </c>
      <c r="BX10" s="5">
        <v>0</v>
      </c>
      <c r="BY10" s="5">
        <v>3</v>
      </c>
      <c r="BZ10" s="5">
        <v>0</v>
      </c>
      <c r="CA10" s="5">
        <v>0</v>
      </c>
      <c r="CB10" s="5">
        <v>0</v>
      </c>
      <c r="CC10" s="5">
        <v>1</v>
      </c>
    </row>
    <row r="11" spans="1:81" ht="15">
      <c r="A11" s="18"/>
      <c r="B11" s="10"/>
      <c r="C11" s="5" t="s">
        <v>6</v>
      </c>
      <c r="D11" s="5">
        <v>66</v>
      </c>
      <c r="E11" s="5">
        <v>54</v>
      </c>
      <c r="F11" s="5">
        <f t="shared" si="1"/>
        <v>120</v>
      </c>
      <c r="G11" s="9">
        <f t="shared" si="2"/>
        <v>0.55</v>
      </c>
      <c r="H11" s="12"/>
      <c r="I11" s="12"/>
      <c r="J11" s="12"/>
      <c r="K11" s="12"/>
      <c r="L11" s="12"/>
      <c r="M11" s="12"/>
      <c r="N11" s="12"/>
      <c r="O11" s="12"/>
      <c r="P11" s="12"/>
      <c r="S11" s="5" t="s">
        <v>44</v>
      </c>
      <c r="T11" s="5">
        <f t="shared" si="3"/>
        <v>-198</v>
      </c>
      <c r="U11" s="5">
        <v>110</v>
      </c>
      <c r="V11" s="5">
        <v>198</v>
      </c>
      <c r="W11" s="5">
        <f t="shared" si="4"/>
        <v>308</v>
      </c>
      <c r="AC11" s="5" t="s">
        <v>24</v>
      </c>
      <c r="AD11" s="9">
        <f t="shared" si="0"/>
        <v>0.2867132867132867</v>
      </c>
      <c r="AE11" s="5">
        <v>41</v>
      </c>
      <c r="AF11" s="5">
        <f>AE11+U14+U15</f>
        <v>143</v>
      </c>
      <c r="AG11" s="12"/>
      <c r="AH11" s="12"/>
      <c r="AK11" s="5" t="s">
        <v>24</v>
      </c>
      <c r="AL11" s="9">
        <f>AM11/AF11</f>
        <v>0.7132867132867133</v>
      </c>
      <c r="AM11" s="5">
        <v>102</v>
      </c>
      <c r="AN11" s="5">
        <f>AF11</f>
        <v>143</v>
      </c>
      <c r="AO11" s="12"/>
      <c r="AP11" s="12"/>
      <c r="AS11" s="5" t="s">
        <v>6</v>
      </c>
      <c r="AT11" s="15">
        <v>8.42</v>
      </c>
      <c r="AU11" s="15">
        <v>12.96</v>
      </c>
      <c r="BG11" s="5" t="s">
        <v>6</v>
      </c>
      <c r="BH11" s="5">
        <v>39.21</v>
      </c>
      <c r="BI11" s="5">
        <v>43.65</v>
      </c>
      <c r="BU11" s="5" t="s">
        <v>5</v>
      </c>
      <c r="BV11" s="5">
        <v>0</v>
      </c>
      <c r="BW11" s="5">
        <v>0</v>
      </c>
      <c r="BX11" s="5">
        <v>0</v>
      </c>
      <c r="BY11" s="5">
        <v>0</v>
      </c>
      <c r="BZ11" s="5">
        <v>1</v>
      </c>
      <c r="CA11" s="5">
        <v>0</v>
      </c>
      <c r="CB11" s="5">
        <v>1</v>
      </c>
      <c r="CC11" s="5">
        <v>0</v>
      </c>
    </row>
    <row r="12" spans="1:81" ht="15">
      <c r="A12" s="18"/>
      <c r="B12" s="10"/>
      <c r="C12" s="5" t="s">
        <v>7</v>
      </c>
      <c r="D12" s="5">
        <v>18</v>
      </c>
      <c r="E12" s="5">
        <v>10</v>
      </c>
      <c r="F12" s="5">
        <f t="shared" si="1"/>
        <v>28</v>
      </c>
      <c r="G12" s="9">
        <f t="shared" si="2"/>
        <v>0.6428571428571429</v>
      </c>
      <c r="H12" s="12"/>
      <c r="I12" s="12"/>
      <c r="J12" s="12"/>
      <c r="K12" s="12"/>
      <c r="L12" s="12"/>
      <c r="M12" s="12"/>
      <c r="N12" s="12"/>
      <c r="O12" s="12"/>
      <c r="P12" s="12"/>
      <c r="S12" s="5" t="s">
        <v>45</v>
      </c>
      <c r="T12" s="5">
        <f t="shared" si="3"/>
        <v>-247</v>
      </c>
      <c r="U12" s="5">
        <v>213</v>
      </c>
      <c r="V12" s="5">
        <v>247</v>
      </c>
      <c r="W12" s="5">
        <f t="shared" si="4"/>
        <v>460</v>
      </c>
      <c r="AC12" s="5" t="s">
        <v>37</v>
      </c>
      <c r="AD12" s="9">
        <f t="shared" si="0"/>
        <v>0.6277823577906018</v>
      </c>
      <c r="AE12" s="5">
        <f>SUM(AE7:AE11)</f>
        <v>1523</v>
      </c>
      <c r="AF12" s="5">
        <f>AF7+AF8+AF9+AF10+AF11</f>
        <v>2426</v>
      </c>
      <c r="AH12" s="12"/>
      <c r="AK12" s="5" t="s">
        <v>37</v>
      </c>
      <c r="AL12" s="9">
        <f>AM12/AN12</f>
        <v>0.3722176422093982</v>
      </c>
      <c r="AM12" s="5">
        <f>SUM(AM7:AM11)</f>
        <v>903</v>
      </c>
      <c r="AN12" s="5">
        <f>AN7+AN8+AN9+AN10+AN11</f>
        <v>2426</v>
      </c>
      <c r="AP12" s="12"/>
      <c r="AS12" s="5" t="s">
        <v>7</v>
      </c>
      <c r="AT12" s="15">
        <v>17.44</v>
      </c>
      <c r="AU12" s="15">
        <v>16.6</v>
      </c>
      <c r="BG12" s="5" t="s">
        <v>7</v>
      </c>
      <c r="BH12" s="5">
        <v>46.83</v>
      </c>
      <c r="BI12" s="5">
        <v>45.6</v>
      </c>
      <c r="BU12" s="5" t="s">
        <v>6</v>
      </c>
      <c r="BV12" s="5">
        <v>0</v>
      </c>
      <c r="BW12" s="5">
        <v>0</v>
      </c>
      <c r="BX12" s="5">
        <v>1</v>
      </c>
      <c r="BY12" s="5">
        <v>1</v>
      </c>
      <c r="BZ12" s="5">
        <v>1</v>
      </c>
      <c r="CA12" s="5">
        <v>0</v>
      </c>
      <c r="CB12" s="5">
        <v>0</v>
      </c>
      <c r="CC12" s="5">
        <v>1</v>
      </c>
    </row>
    <row r="13" spans="1:81" ht="15">
      <c r="A13" s="18"/>
      <c r="B13" s="10"/>
      <c r="C13" s="5" t="s">
        <v>64</v>
      </c>
      <c r="D13" s="5">
        <v>56</v>
      </c>
      <c r="E13" s="5">
        <v>30</v>
      </c>
      <c r="F13" s="5">
        <f t="shared" si="1"/>
        <v>86</v>
      </c>
      <c r="G13" s="9">
        <f t="shared" si="2"/>
        <v>0.6511627906976745</v>
      </c>
      <c r="H13" s="12"/>
      <c r="I13" s="12"/>
      <c r="J13" s="12"/>
      <c r="K13" s="12"/>
      <c r="L13" s="12"/>
      <c r="M13" s="12"/>
      <c r="N13" s="12"/>
      <c r="O13" s="12"/>
      <c r="P13" s="12"/>
      <c r="S13" s="5" t="s">
        <v>46</v>
      </c>
      <c r="T13" s="5">
        <f t="shared" si="3"/>
        <v>-104</v>
      </c>
      <c r="U13" s="5">
        <v>139</v>
      </c>
      <c r="V13" s="5">
        <v>104</v>
      </c>
      <c r="W13" s="5">
        <f t="shared" si="4"/>
        <v>243</v>
      </c>
      <c r="X13" s="10"/>
      <c r="AH13" s="12"/>
      <c r="AP13" s="12"/>
      <c r="AS13" s="5" t="s">
        <v>64</v>
      </c>
      <c r="AT13" s="15">
        <v>10.75</v>
      </c>
      <c r="AU13" s="15">
        <v>19.27</v>
      </c>
      <c r="BG13" s="5" t="s">
        <v>64</v>
      </c>
      <c r="BH13" s="5">
        <v>40.13</v>
      </c>
      <c r="BI13" s="5">
        <v>48.23</v>
      </c>
      <c r="BU13" s="5" t="s">
        <v>7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1</v>
      </c>
    </row>
    <row r="14" spans="1:81" ht="15">
      <c r="A14" s="18"/>
      <c r="B14" s="10"/>
      <c r="C14" s="5" t="s">
        <v>66</v>
      </c>
      <c r="D14" s="5">
        <v>73</v>
      </c>
      <c r="E14" s="5">
        <v>50</v>
      </c>
      <c r="F14" s="5">
        <f t="shared" si="1"/>
        <v>123</v>
      </c>
      <c r="G14" s="9">
        <f t="shared" si="2"/>
        <v>0.5934959349593496</v>
      </c>
      <c r="H14" s="12"/>
      <c r="I14" s="12"/>
      <c r="J14" s="12"/>
      <c r="K14" s="12"/>
      <c r="L14" s="12"/>
      <c r="M14" s="12"/>
      <c r="N14" s="12"/>
      <c r="O14" s="12"/>
      <c r="P14" s="12"/>
      <c r="S14" s="5" t="s">
        <v>47</v>
      </c>
      <c r="T14" s="5">
        <f t="shared" si="3"/>
        <v>-29</v>
      </c>
      <c r="U14" s="5">
        <v>59</v>
      </c>
      <c r="V14" s="5">
        <v>29</v>
      </c>
      <c r="W14" s="5">
        <f t="shared" si="4"/>
        <v>88</v>
      </c>
      <c r="AH14" s="12"/>
      <c r="AP14" s="12"/>
      <c r="AS14" s="5" t="s">
        <v>66</v>
      </c>
      <c r="AT14" s="15">
        <v>15.86</v>
      </c>
      <c r="AU14" s="15">
        <v>22.9</v>
      </c>
      <c r="BG14" s="5" t="s">
        <v>66</v>
      </c>
      <c r="BH14" s="5">
        <v>45.23</v>
      </c>
      <c r="BI14" s="5">
        <v>52.86</v>
      </c>
      <c r="BU14" s="5" t="s">
        <v>64</v>
      </c>
      <c r="BV14" s="5">
        <v>0</v>
      </c>
      <c r="BW14" s="5">
        <v>0</v>
      </c>
      <c r="BX14" s="5">
        <v>1</v>
      </c>
      <c r="BY14" s="5">
        <v>4</v>
      </c>
      <c r="BZ14" s="5">
        <v>0</v>
      </c>
      <c r="CA14" s="5">
        <v>0</v>
      </c>
      <c r="CB14" s="5">
        <v>0</v>
      </c>
      <c r="CC14" s="5">
        <v>1</v>
      </c>
    </row>
    <row r="15" spans="1:81" ht="15">
      <c r="A15" s="18"/>
      <c r="B15" s="10"/>
      <c r="C15" s="5" t="s">
        <v>8</v>
      </c>
      <c r="D15" s="5">
        <v>272</v>
      </c>
      <c r="E15" s="5">
        <v>108</v>
      </c>
      <c r="F15" s="5">
        <f t="shared" si="1"/>
        <v>380</v>
      </c>
      <c r="G15" s="9">
        <f t="shared" si="2"/>
        <v>0.7157894736842105</v>
      </c>
      <c r="H15" s="12"/>
      <c r="I15" s="12"/>
      <c r="J15" s="12"/>
      <c r="K15" s="12"/>
      <c r="L15" s="12"/>
      <c r="M15" s="12"/>
      <c r="N15" s="12"/>
      <c r="O15" s="12"/>
      <c r="P15" s="12"/>
      <c r="S15" s="5" t="s">
        <v>48</v>
      </c>
      <c r="T15" s="5">
        <f t="shared" si="3"/>
        <v>-12</v>
      </c>
      <c r="U15" s="5">
        <v>43</v>
      </c>
      <c r="V15" s="5">
        <v>12</v>
      </c>
      <c r="W15" s="5">
        <f t="shared" si="4"/>
        <v>55</v>
      </c>
      <c r="X15" s="10"/>
      <c r="AH15" s="12"/>
      <c r="AP15" s="12"/>
      <c r="AS15" s="5" t="s">
        <v>8</v>
      </c>
      <c r="AT15" s="15">
        <v>10.47</v>
      </c>
      <c r="AU15" s="15">
        <v>14.34</v>
      </c>
      <c r="BG15" s="5" t="s">
        <v>8</v>
      </c>
      <c r="BH15" s="5">
        <v>44.03</v>
      </c>
      <c r="BI15" s="5">
        <v>44.22</v>
      </c>
      <c r="BU15" s="5" t="s">
        <v>66</v>
      </c>
      <c r="BV15" s="5">
        <v>0</v>
      </c>
      <c r="BW15" s="5">
        <v>0</v>
      </c>
      <c r="BX15" s="5">
        <v>3</v>
      </c>
      <c r="BY15" s="5">
        <v>6</v>
      </c>
      <c r="BZ15" s="5">
        <v>0</v>
      </c>
      <c r="CA15" s="5">
        <v>1</v>
      </c>
      <c r="CB15" s="5">
        <v>0</v>
      </c>
      <c r="CC15" s="5">
        <v>1</v>
      </c>
    </row>
    <row r="16" spans="1:81" ht="15">
      <c r="A16" s="18"/>
      <c r="B16" s="10"/>
      <c r="C16" s="5" t="s">
        <v>67</v>
      </c>
      <c r="D16" s="5">
        <v>147</v>
      </c>
      <c r="E16" s="5">
        <v>99</v>
      </c>
      <c r="F16" s="5">
        <f t="shared" si="1"/>
        <v>246</v>
      </c>
      <c r="G16" s="9">
        <f t="shared" si="2"/>
        <v>0.5975609756097561</v>
      </c>
      <c r="H16" s="12"/>
      <c r="I16" s="12"/>
      <c r="J16" s="12"/>
      <c r="K16" s="12"/>
      <c r="L16" s="12"/>
      <c r="M16" s="12"/>
      <c r="N16" s="12"/>
      <c r="O16" s="12"/>
      <c r="P16" s="12"/>
      <c r="S16" s="5" t="s">
        <v>37</v>
      </c>
      <c r="T16" s="5"/>
      <c r="U16" s="5">
        <f>U7+U8+U9+U10+U11+U12+U13+U14+U15</f>
        <v>903</v>
      </c>
      <c r="V16" s="5">
        <f>V7+V8+V9+V10+V11+V12+V13+V14+V15</f>
        <v>1523</v>
      </c>
      <c r="W16" s="5">
        <f>V16+U16</f>
        <v>2426</v>
      </c>
      <c r="AS16" s="5" t="s">
        <v>67</v>
      </c>
      <c r="AT16" s="15">
        <v>13.71</v>
      </c>
      <c r="AU16" s="15">
        <v>18.97</v>
      </c>
      <c r="BG16" s="5" t="s">
        <v>67</v>
      </c>
      <c r="BH16" s="5">
        <v>43.41</v>
      </c>
      <c r="BI16" s="5">
        <v>49.04</v>
      </c>
      <c r="BU16" s="5" t="s">
        <v>8</v>
      </c>
      <c r="BV16" s="5">
        <v>0</v>
      </c>
      <c r="BW16" s="5">
        <v>0</v>
      </c>
      <c r="BX16" s="5">
        <v>1</v>
      </c>
      <c r="BY16" s="5">
        <v>3</v>
      </c>
      <c r="BZ16" s="5">
        <v>4</v>
      </c>
      <c r="CA16" s="5">
        <v>2</v>
      </c>
      <c r="CB16" s="5">
        <v>0</v>
      </c>
      <c r="CC16" s="5">
        <v>1</v>
      </c>
    </row>
    <row r="17" spans="1:81" ht="15">
      <c r="A17" s="18"/>
      <c r="B17" s="10"/>
      <c r="C17" s="5" t="s">
        <v>9</v>
      </c>
      <c r="D17" s="5">
        <v>31</v>
      </c>
      <c r="E17" s="5">
        <v>25</v>
      </c>
      <c r="F17" s="5">
        <f t="shared" si="1"/>
        <v>56</v>
      </c>
      <c r="G17" s="9">
        <f t="shared" si="2"/>
        <v>0.5535714285714286</v>
      </c>
      <c r="H17" s="12"/>
      <c r="I17" s="12"/>
      <c r="J17" s="12"/>
      <c r="K17" s="12"/>
      <c r="L17" s="12"/>
      <c r="M17" s="12"/>
      <c r="N17" s="12"/>
      <c r="O17" s="12"/>
      <c r="P17" s="12"/>
      <c r="AS17" s="5" t="s">
        <v>9</v>
      </c>
      <c r="AT17" s="15">
        <v>11.65</v>
      </c>
      <c r="AU17" s="15">
        <v>20.08</v>
      </c>
      <c r="BG17" s="5" t="s">
        <v>9</v>
      </c>
      <c r="BH17" s="5">
        <v>41.03</v>
      </c>
      <c r="BI17" s="5">
        <v>49.48</v>
      </c>
      <c r="BU17" s="5" t="s">
        <v>67</v>
      </c>
      <c r="BV17" s="5">
        <v>0</v>
      </c>
      <c r="BW17" s="5">
        <v>0</v>
      </c>
      <c r="BX17" s="5">
        <v>1</v>
      </c>
      <c r="BY17" s="5">
        <v>2</v>
      </c>
      <c r="BZ17" s="5">
        <v>1</v>
      </c>
      <c r="CA17" s="5">
        <v>2</v>
      </c>
      <c r="CB17" s="5">
        <v>0</v>
      </c>
      <c r="CC17" s="5">
        <v>1</v>
      </c>
    </row>
    <row r="18" spans="1:81" ht="15">
      <c r="A18" s="18"/>
      <c r="B18" s="10"/>
      <c r="C18" s="5" t="s">
        <v>10</v>
      </c>
      <c r="D18" s="5">
        <v>88</v>
      </c>
      <c r="E18" s="5">
        <v>56</v>
      </c>
      <c r="F18" s="5">
        <f t="shared" si="1"/>
        <v>144</v>
      </c>
      <c r="G18" s="9">
        <f t="shared" si="2"/>
        <v>0.6111111111111112</v>
      </c>
      <c r="H18" s="12"/>
      <c r="I18" s="12"/>
      <c r="J18" s="12"/>
      <c r="K18" s="12"/>
      <c r="L18" s="12"/>
      <c r="M18" s="12"/>
      <c r="N18" s="12"/>
      <c r="O18" s="12"/>
      <c r="P18" s="12"/>
      <c r="AS18" s="5" t="s">
        <v>10</v>
      </c>
      <c r="AT18" s="15">
        <v>13.15</v>
      </c>
      <c r="AU18" s="15">
        <v>18.3</v>
      </c>
      <c r="BG18" s="5" t="s">
        <v>10</v>
      </c>
      <c r="BH18" s="5">
        <v>43.83</v>
      </c>
      <c r="BI18" s="5">
        <v>47.48</v>
      </c>
      <c r="BU18" s="5" t="s">
        <v>9</v>
      </c>
      <c r="BV18" s="5">
        <v>0</v>
      </c>
      <c r="BW18" s="5">
        <v>0</v>
      </c>
      <c r="BX18" s="5">
        <v>1</v>
      </c>
      <c r="BY18" s="5">
        <v>1</v>
      </c>
      <c r="BZ18" s="5">
        <v>0</v>
      </c>
      <c r="CA18" s="5">
        <v>1</v>
      </c>
      <c r="CB18" s="5">
        <v>0</v>
      </c>
      <c r="CC18" s="5">
        <v>1</v>
      </c>
    </row>
    <row r="19" spans="1:81" ht="15">
      <c r="A19" s="18"/>
      <c r="B19" s="10"/>
      <c r="C19" s="5" t="s">
        <v>65</v>
      </c>
      <c r="D19" s="5">
        <v>35</v>
      </c>
      <c r="E19" s="5">
        <v>24</v>
      </c>
      <c r="F19" s="5">
        <f t="shared" si="1"/>
        <v>59</v>
      </c>
      <c r="G19" s="9">
        <f t="shared" si="2"/>
        <v>0.5932203389830508</v>
      </c>
      <c r="H19" s="12"/>
      <c r="I19" s="12"/>
      <c r="J19" s="12"/>
      <c r="K19" s="12"/>
      <c r="L19" s="12"/>
      <c r="M19" s="12"/>
      <c r="N19" s="12"/>
      <c r="O19" s="12"/>
      <c r="P19" s="12"/>
      <c r="AS19" s="5" t="s">
        <v>65</v>
      </c>
      <c r="AT19" s="15">
        <v>12.89</v>
      </c>
      <c r="AU19" s="15">
        <v>15.17</v>
      </c>
      <c r="BG19" s="5" t="s">
        <v>65</v>
      </c>
      <c r="BH19" s="5">
        <v>43.17</v>
      </c>
      <c r="BI19" s="5">
        <v>45.08</v>
      </c>
      <c r="BU19" s="5" t="s">
        <v>10</v>
      </c>
      <c r="BV19" s="5">
        <v>0</v>
      </c>
      <c r="BW19" s="5">
        <v>0</v>
      </c>
      <c r="BX19" s="5">
        <v>0</v>
      </c>
      <c r="BY19" s="5">
        <v>3</v>
      </c>
      <c r="BZ19" s="5">
        <v>1</v>
      </c>
      <c r="CA19" s="5">
        <v>0</v>
      </c>
      <c r="CB19" s="5">
        <v>0</v>
      </c>
      <c r="CC19" s="5">
        <v>1</v>
      </c>
    </row>
    <row r="20" spans="1:81" ht="15">
      <c r="A20" s="18"/>
      <c r="B20" s="10"/>
      <c r="C20" s="5" t="s">
        <v>11</v>
      </c>
      <c r="D20" s="5">
        <v>6</v>
      </c>
      <c r="E20" s="5">
        <v>7</v>
      </c>
      <c r="F20" s="5">
        <f t="shared" si="1"/>
        <v>13</v>
      </c>
      <c r="G20" s="9">
        <f t="shared" si="2"/>
        <v>0.46153846153846156</v>
      </c>
      <c r="H20" s="12"/>
      <c r="I20" s="12"/>
      <c r="J20" s="12"/>
      <c r="K20" s="12"/>
      <c r="L20" s="12"/>
      <c r="M20" s="12"/>
      <c r="N20" s="12"/>
      <c r="O20" s="12"/>
      <c r="P20" s="12"/>
      <c r="AS20" s="5" t="s">
        <v>11</v>
      </c>
      <c r="AT20" s="15">
        <v>25</v>
      </c>
      <c r="AU20" s="15">
        <v>19.43</v>
      </c>
      <c r="BG20" s="5" t="s">
        <v>11</v>
      </c>
      <c r="BH20" s="5">
        <v>52.5</v>
      </c>
      <c r="BI20" s="5">
        <v>49</v>
      </c>
      <c r="BU20" s="5" t="s">
        <v>65</v>
      </c>
      <c r="BV20" s="5">
        <v>0</v>
      </c>
      <c r="BW20" s="5">
        <v>0</v>
      </c>
      <c r="BX20" s="5">
        <v>0</v>
      </c>
      <c r="BY20" s="5">
        <v>0</v>
      </c>
      <c r="BZ20" s="5">
        <v>1</v>
      </c>
      <c r="CA20" s="5">
        <v>2</v>
      </c>
      <c r="CB20" s="5">
        <v>0</v>
      </c>
      <c r="CC20" s="5">
        <v>1</v>
      </c>
    </row>
    <row r="21" spans="1:81" ht="15">
      <c r="A21" s="18"/>
      <c r="B21" s="10"/>
      <c r="C21" s="5" t="s">
        <v>12</v>
      </c>
      <c r="D21" s="5">
        <v>223</v>
      </c>
      <c r="E21" s="5">
        <v>69</v>
      </c>
      <c r="F21" s="5">
        <f t="shared" si="1"/>
        <v>292</v>
      </c>
      <c r="G21" s="9">
        <f t="shared" si="2"/>
        <v>0.7636986301369864</v>
      </c>
      <c r="H21" s="12"/>
      <c r="I21" s="12"/>
      <c r="J21" s="12"/>
      <c r="K21" s="12"/>
      <c r="L21" s="12"/>
      <c r="M21" s="12"/>
      <c r="N21" s="12"/>
      <c r="O21" s="12"/>
      <c r="P21" s="12"/>
      <c r="AS21" s="5" t="s">
        <v>12</v>
      </c>
      <c r="AT21" s="15">
        <v>15.85</v>
      </c>
      <c r="AU21" s="15">
        <v>18.58</v>
      </c>
      <c r="BG21" s="5" t="s">
        <v>12</v>
      </c>
      <c r="BH21" s="5">
        <v>45.68</v>
      </c>
      <c r="BI21" s="5">
        <v>48.3</v>
      </c>
      <c r="BU21" s="5" t="s">
        <v>11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1</v>
      </c>
    </row>
    <row r="22" spans="1:81" ht="15">
      <c r="A22" s="18"/>
      <c r="B22" s="10"/>
      <c r="C22" s="5" t="s">
        <v>13</v>
      </c>
      <c r="D22" s="5">
        <v>36</v>
      </c>
      <c r="E22" s="5">
        <v>24</v>
      </c>
      <c r="F22" s="5">
        <f t="shared" si="1"/>
        <v>60</v>
      </c>
      <c r="G22" s="9">
        <f t="shared" si="2"/>
        <v>0.6</v>
      </c>
      <c r="H22" s="12"/>
      <c r="I22" s="12"/>
      <c r="J22" s="12"/>
      <c r="K22" s="12"/>
      <c r="L22" s="12"/>
      <c r="M22" s="12"/>
      <c r="N22" s="12"/>
      <c r="O22" s="12"/>
      <c r="P22" s="12"/>
      <c r="AS22" s="5" t="s">
        <v>13</v>
      </c>
      <c r="AT22" s="15">
        <v>12.58</v>
      </c>
      <c r="AU22" s="15">
        <v>19.5</v>
      </c>
      <c r="BG22" s="5" t="s">
        <v>13</v>
      </c>
      <c r="BH22" s="5">
        <v>43.47</v>
      </c>
      <c r="BI22" s="5">
        <v>49.92</v>
      </c>
      <c r="BU22" s="5" t="s">
        <v>12</v>
      </c>
      <c r="BV22" s="5">
        <v>0</v>
      </c>
      <c r="BW22" s="5">
        <v>0</v>
      </c>
      <c r="BX22" s="5">
        <v>0</v>
      </c>
      <c r="BY22" s="5">
        <v>1</v>
      </c>
      <c r="BZ22" s="5">
        <v>3</v>
      </c>
      <c r="CA22" s="5">
        <v>0</v>
      </c>
      <c r="CB22" s="5">
        <v>0</v>
      </c>
      <c r="CC22" s="5">
        <v>1</v>
      </c>
    </row>
    <row r="23" spans="1:81" ht="15">
      <c r="A23" s="18"/>
      <c r="B23" s="10"/>
      <c r="C23" s="5" t="s">
        <v>14</v>
      </c>
      <c r="D23" s="5">
        <v>15</v>
      </c>
      <c r="E23" s="5">
        <v>6</v>
      </c>
      <c r="F23" s="5">
        <f t="shared" si="1"/>
        <v>21</v>
      </c>
      <c r="G23" s="9">
        <f t="shared" si="2"/>
        <v>0.7142857142857143</v>
      </c>
      <c r="H23" s="12"/>
      <c r="I23" s="12"/>
      <c r="J23" s="12"/>
      <c r="K23" s="12"/>
      <c r="L23" s="12"/>
      <c r="M23" s="12"/>
      <c r="N23" s="12"/>
      <c r="O23" s="12"/>
      <c r="P23" s="12"/>
      <c r="AS23" s="5" t="s">
        <v>14</v>
      </c>
      <c r="AT23" s="15">
        <v>19.8</v>
      </c>
      <c r="AU23" s="15">
        <v>16.83</v>
      </c>
      <c r="BG23" s="5" t="s">
        <v>14</v>
      </c>
      <c r="BH23" s="5">
        <v>47.27</v>
      </c>
      <c r="BI23" s="5">
        <v>46.83</v>
      </c>
      <c r="BU23" s="5" t="s">
        <v>13</v>
      </c>
      <c r="BV23" s="5">
        <v>0</v>
      </c>
      <c r="BW23" s="5">
        <v>0</v>
      </c>
      <c r="BX23" s="5">
        <v>0</v>
      </c>
      <c r="BY23" s="5">
        <v>0</v>
      </c>
      <c r="BZ23" s="5">
        <v>1</v>
      </c>
      <c r="CA23" s="5">
        <v>0</v>
      </c>
      <c r="CB23" s="5">
        <v>0</v>
      </c>
      <c r="CC23" s="5">
        <v>1</v>
      </c>
    </row>
    <row r="24" spans="1:81" ht="15">
      <c r="A24" s="18"/>
      <c r="B24" s="10"/>
      <c r="C24" s="5" t="s">
        <v>16</v>
      </c>
      <c r="D24" s="5">
        <v>72</v>
      </c>
      <c r="E24" s="5">
        <v>22</v>
      </c>
      <c r="F24" s="5">
        <f t="shared" si="1"/>
        <v>94</v>
      </c>
      <c r="G24" s="9">
        <f t="shared" si="2"/>
        <v>0.7659574468085106</v>
      </c>
      <c r="H24" s="12"/>
      <c r="I24" s="12"/>
      <c r="J24" s="12"/>
      <c r="K24" s="12"/>
      <c r="L24" s="12"/>
      <c r="M24" s="12"/>
      <c r="N24" s="12"/>
      <c r="O24" s="12"/>
      <c r="P24" s="12"/>
      <c r="AS24" s="5" t="s">
        <v>16</v>
      </c>
      <c r="AT24" s="15">
        <v>10.67</v>
      </c>
      <c r="AU24" s="15">
        <v>12.09</v>
      </c>
      <c r="BG24" s="5" t="s">
        <v>16</v>
      </c>
      <c r="BH24" s="5">
        <v>40.81</v>
      </c>
      <c r="BI24" s="5">
        <v>41.95</v>
      </c>
      <c r="BU24" s="5" t="s">
        <v>14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1</v>
      </c>
    </row>
    <row r="25" spans="73:81" ht="15">
      <c r="BU25" s="5" t="s">
        <v>16</v>
      </c>
      <c r="BV25" s="5">
        <v>0</v>
      </c>
      <c r="BW25" s="5">
        <v>0</v>
      </c>
      <c r="BX25" s="5">
        <v>2</v>
      </c>
      <c r="BY25" s="5">
        <v>1</v>
      </c>
      <c r="BZ25" s="5">
        <v>0</v>
      </c>
      <c r="CA25" s="5">
        <v>0</v>
      </c>
      <c r="CB25" s="5">
        <v>0</v>
      </c>
      <c r="CC25" s="5">
        <v>1</v>
      </c>
    </row>
    <row r="26" spans="74:82" ht="15">
      <c r="BV26" s="10"/>
      <c r="BW26" s="10"/>
      <c r="BX26" s="10"/>
      <c r="BY26" s="10"/>
      <c r="BZ26" s="10"/>
      <c r="CA26" s="10"/>
      <c r="CB26" s="10"/>
      <c r="CC26" s="10"/>
      <c r="CD26" s="10"/>
    </row>
  </sheetData>
  <sheetProtection/>
  <mergeCells count="10">
    <mergeCell ref="BX6:BY6"/>
    <mergeCell ref="BZ6:CA6"/>
    <mergeCell ref="CB6:CC6"/>
    <mergeCell ref="BU4:CC4"/>
    <mergeCell ref="C4:E4"/>
    <mergeCell ref="S4:V4"/>
    <mergeCell ref="BG4:BI4"/>
    <mergeCell ref="BV6:BW6"/>
    <mergeCell ref="AC4:AE4"/>
    <mergeCell ref="AK4:AM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8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6.140625" style="0" customWidth="1"/>
    <col min="2" max="2" width="16.7109375" style="0" customWidth="1"/>
    <col min="3" max="3" width="0.13671875" style="0" customWidth="1"/>
    <col min="6" max="6" width="11.421875" style="0" customWidth="1"/>
  </cols>
  <sheetData>
    <row r="1" ht="18.75">
      <c r="B1" s="1" t="s">
        <v>49</v>
      </c>
    </row>
    <row r="3" spans="2:5" ht="21" customHeight="1">
      <c r="B3" s="26" t="s">
        <v>50</v>
      </c>
      <c r="C3" s="27"/>
      <c r="D3" s="27"/>
      <c r="E3" s="27"/>
    </row>
    <row r="4" spans="2:4" ht="15">
      <c r="B4" s="2"/>
      <c r="D4" s="2"/>
    </row>
    <row r="5" spans="2:5" ht="12.75" customHeight="1">
      <c r="B5" s="3" t="s">
        <v>1</v>
      </c>
      <c r="C5" s="3" t="s">
        <v>53</v>
      </c>
      <c r="D5" s="3" t="s">
        <v>51</v>
      </c>
      <c r="E5" s="3" t="s">
        <v>52</v>
      </c>
    </row>
    <row r="6" spans="2:5" ht="15">
      <c r="B6" s="5" t="s">
        <v>15</v>
      </c>
      <c r="C6" s="9">
        <f aca="true" t="shared" si="0" ref="C6:C23">E6/D6</f>
        <v>0.05521472392638037</v>
      </c>
      <c r="D6" s="5">
        <v>163</v>
      </c>
      <c r="E6" s="5">
        <v>9</v>
      </c>
    </row>
    <row r="7" spans="2:5" ht="15">
      <c r="B7" s="5" t="s">
        <v>3</v>
      </c>
      <c r="C7" s="9">
        <f t="shared" si="0"/>
        <v>0.027906976744186046</v>
      </c>
      <c r="D7" s="5">
        <v>430</v>
      </c>
      <c r="E7" s="5">
        <v>12</v>
      </c>
    </row>
    <row r="8" spans="2:5" ht="15">
      <c r="B8" s="5" t="s">
        <v>4</v>
      </c>
      <c r="C8" s="9">
        <f t="shared" si="0"/>
        <v>0</v>
      </c>
      <c r="D8" s="5">
        <v>63</v>
      </c>
      <c r="E8" s="5">
        <v>0</v>
      </c>
    </row>
    <row r="9" spans="2:5" ht="15">
      <c r="B9" s="5" t="s">
        <v>5</v>
      </c>
      <c r="C9" s="9">
        <f t="shared" si="0"/>
        <v>0</v>
      </c>
      <c r="D9" s="5">
        <v>50</v>
      </c>
      <c r="E9" s="5">
        <v>0</v>
      </c>
    </row>
    <row r="10" spans="2:5" ht="15">
      <c r="B10" s="5" t="s">
        <v>6</v>
      </c>
      <c r="C10" s="9">
        <f t="shared" si="0"/>
        <v>0.01680672268907563</v>
      </c>
      <c r="D10" s="5">
        <v>119</v>
      </c>
      <c r="E10" s="5">
        <v>2</v>
      </c>
    </row>
    <row r="11" spans="2:5" ht="15">
      <c r="B11" s="5" t="s">
        <v>7</v>
      </c>
      <c r="C11" s="9">
        <f t="shared" si="0"/>
        <v>0.034482758620689655</v>
      </c>
      <c r="D11" s="5">
        <v>29</v>
      </c>
      <c r="E11" s="5">
        <v>1</v>
      </c>
    </row>
    <row r="12" spans="2:5" ht="15">
      <c r="B12" s="5" t="s">
        <v>64</v>
      </c>
      <c r="C12" s="9">
        <f t="shared" si="0"/>
        <v>0.036585365853658534</v>
      </c>
      <c r="D12" s="5">
        <v>82</v>
      </c>
      <c r="E12" s="5">
        <v>3</v>
      </c>
    </row>
    <row r="13" spans="2:5" ht="15">
      <c r="B13" s="5" t="s">
        <v>66</v>
      </c>
      <c r="C13" s="9">
        <f t="shared" si="0"/>
        <v>0.047244094488188976</v>
      </c>
      <c r="D13" s="5">
        <v>127</v>
      </c>
      <c r="E13" s="5">
        <v>6</v>
      </c>
    </row>
    <row r="14" spans="2:5" ht="15">
      <c r="B14" s="5" t="s">
        <v>8</v>
      </c>
      <c r="C14" s="9">
        <f t="shared" si="0"/>
        <v>0.034574468085106384</v>
      </c>
      <c r="D14" s="5">
        <v>376</v>
      </c>
      <c r="E14" s="5">
        <v>13</v>
      </c>
    </row>
    <row r="15" spans="2:5" ht="15">
      <c r="B15" s="5" t="s">
        <v>67</v>
      </c>
      <c r="C15" s="9">
        <f t="shared" si="0"/>
        <v>0.01606425702811245</v>
      </c>
      <c r="D15" s="5">
        <v>249</v>
      </c>
      <c r="E15" s="5">
        <v>4</v>
      </c>
    </row>
    <row r="16" spans="2:5" ht="15">
      <c r="B16" s="5" t="s">
        <v>9</v>
      </c>
      <c r="C16" s="9">
        <f t="shared" si="0"/>
        <v>0.03571428571428571</v>
      </c>
      <c r="D16" s="5">
        <v>56</v>
      </c>
      <c r="E16" s="5">
        <v>2</v>
      </c>
    </row>
    <row r="17" spans="2:5" ht="15">
      <c r="B17" s="5" t="s">
        <v>10</v>
      </c>
      <c r="C17" s="9">
        <f t="shared" si="0"/>
        <v>0.020689655172413793</v>
      </c>
      <c r="D17" s="5">
        <v>145</v>
      </c>
      <c r="E17" s="5">
        <v>3</v>
      </c>
    </row>
    <row r="18" spans="2:5" ht="15">
      <c r="B18" s="5" t="s">
        <v>65</v>
      </c>
      <c r="C18" s="9">
        <f t="shared" si="0"/>
        <v>0.034482758620689655</v>
      </c>
      <c r="D18" s="5">
        <v>58</v>
      </c>
      <c r="E18" s="5">
        <v>2</v>
      </c>
    </row>
    <row r="19" spans="2:5" ht="15">
      <c r="B19" s="5" t="s">
        <v>11</v>
      </c>
      <c r="C19" s="9">
        <f t="shared" si="0"/>
        <v>0</v>
      </c>
      <c r="D19" s="5">
        <v>13</v>
      </c>
      <c r="E19" s="5">
        <v>0</v>
      </c>
    </row>
    <row r="20" spans="2:5" ht="15">
      <c r="B20" s="5" t="s">
        <v>12</v>
      </c>
      <c r="C20" s="9">
        <f t="shared" si="0"/>
        <v>0.006734006734006734</v>
      </c>
      <c r="D20" s="5">
        <v>297</v>
      </c>
      <c r="E20" s="5">
        <v>2</v>
      </c>
    </row>
    <row r="21" spans="2:5" ht="15">
      <c r="B21" s="5" t="s">
        <v>13</v>
      </c>
      <c r="C21" s="9">
        <f t="shared" si="0"/>
        <v>0.06779661016949153</v>
      </c>
      <c r="D21" s="5">
        <v>59</v>
      </c>
      <c r="E21" s="5">
        <v>4</v>
      </c>
    </row>
    <row r="22" spans="2:5" ht="15">
      <c r="B22" s="5" t="s">
        <v>14</v>
      </c>
      <c r="C22" s="9">
        <f t="shared" si="0"/>
        <v>0</v>
      </c>
      <c r="D22" s="5">
        <v>21</v>
      </c>
      <c r="E22" s="5">
        <v>0</v>
      </c>
    </row>
    <row r="23" spans="2:5" ht="15">
      <c r="B23" s="5" t="s">
        <v>16</v>
      </c>
      <c r="C23" s="9">
        <f t="shared" si="0"/>
        <v>0.0425531914893617</v>
      </c>
      <c r="D23" s="5">
        <v>94</v>
      </c>
      <c r="E23" s="5">
        <v>4</v>
      </c>
    </row>
    <row r="24" ht="15.75">
      <c r="E24" s="13"/>
    </row>
    <row r="38" ht="15">
      <c r="F38" s="5"/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3" width="18.8515625" style="0" customWidth="1"/>
    <col min="6" max="6" width="12.7109375" style="0" bestFit="1" customWidth="1"/>
  </cols>
  <sheetData>
    <row r="1" spans="2:3" ht="18.75">
      <c r="B1" s="1" t="s">
        <v>59</v>
      </c>
      <c r="C1" s="1"/>
    </row>
    <row r="4" spans="2:7" ht="18" customHeight="1">
      <c r="B4" s="26" t="s">
        <v>57</v>
      </c>
      <c r="C4" s="27"/>
      <c r="D4" s="27"/>
      <c r="E4" s="27"/>
      <c r="F4" s="6"/>
      <c r="G4" s="16" t="s">
        <v>61</v>
      </c>
    </row>
    <row r="5" spans="2:6" ht="15">
      <c r="B5" s="2"/>
      <c r="C5" s="2"/>
      <c r="D5" s="2"/>
      <c r="E5" s="2"/>
      <c r="F5" s="2"/>
    </row>
    <row r="8" spans="2:6" ht="18">
      <c r="B8" s="3" t="s">
        <v>1</v>
      </c>
      <c r="C8" s="3" t="s">
        <v>60</v>
      </c>
      <c r="D8" s="3" t="s">
        <v>58</v>
      </c>
      <c r="E8" s="3" t="s">
        <v>62</v>
      </c>
      <c r="F8" s="4"/>
    </row>
    <row r="9" spans="2:6" ht="15">
      <c r="B9" s="5" t="s">
        <v>3</v>
      </c>
      <c r="C9" s="15">
        <f aca="true" t="shared" si="0" ref="C9:C26">D9/((E9/100000))</f>
        <v>5.011190490652786</v>
      </c>
      <c r="D9" s="5">
        <v>429</v>
      </c>
      <c r="E9" s="5">
        <f>8392537+84618+83685</f>
        <v>8560840</v>
      </c>
      <c r="F9" s="14"/>
    </row>
    <row r="10" spans="2:6" ht="15">
      <c r="B10" s="5" t="s">
        <v>4</v>
      </c>
      <c r="C10" s="15">
        <f t="shared" si="0"/>
        <v>4.666007906625656</v>
      </c>
      <c r="D10" s="5">
        <v>62</v>
      </c>
      <c r="E10" s="5">
        <v>1328759</v>
      </c>
      <c r="F10" s="14"/>
    </row>
    <row r="11" spans="2:6" ht="15">
      <c r="B11" s="5" t="s">
        <v>5</v>
      </c>
      <c r="C11" s="15">
        <f t="shared" si="0"/>
        <v>4.836837353282601</v>
      </c>
      <c r="D11" s="5">
        <v>51</v>
      </c>
      <c r="E11" s="5">
        <v>1054408</v>
      </c>
      <c r="F11" s="14"/>
    </row>
    <row r="12" spans="2:6" ht="15">
      <c r="B12" s="5" t="s">
        <v>6</v>
      </c>
      <c r="C12" s="15">
        <f t="shared" si="0"/>
        <v>5.658951943236939</v>
      </c>
      <c r="D12" s="5">
        <v>120</v>
      </c>
      <c r="E12" s="5">
        <v>2120534</v>
      </c>
      <c r="F12" s="14"/>
    </row>
    <row r="13" spans="2:6" ht="15">
      <c r="B13" s="5" t="s">
        <v>7</v>
      </c>
      <c r="C13" s="15">
        <f t="shared" si="0"/>
        <v>4.774938394768032</v>
      </c>
      <c r="D13" s="5">
        <v>28</v>
      </c>
      <c r="E13" s="5">
        <v>586395</v>
      </c>
      <c r="F13" s="14"/>
    </row>
    <row r="14" spans="2:6" ht="15">
      <c r="B14" s="5" t="s">
        <v>64</v>
      </c>
      <c r="C14" s="15">
        <f t="shared" si="0"/>
        <v>4.1602348307437484</v>
      </c>
      <c r="D14" s="5">
        <v>86</v>
      </c>
      <c r="E14" s="5">
        <v>2067191</v>
      </c>
      <c r="F14" s="14"/>
    </row>
    <row r="15" spans="2:6" ht="15">
      <c r="B15" s="5" t="s">
        <v>66</v>
      </c>
      <c r="C15" s="15">
        <f t="shared" si="0"/>
        <v>4.9498336372987275</v>
      </c>
      <c r="D15" s="5">
        <v>123</v>
      </c>
      <c r="E15" s="5">
        <v>2484932</v>
      </c>
      <c r="F15" s="14"/>
    </row>
    <row r="16" spans="2:6" ht="15">
      <c r="B16" s="5" t="s">
        <v>8</v>
      </c>
      <c r="C16" s="15">
        <f t="shared" si="0"/>
        <v>5.134660525973005</v>
      </c>
      <c r="D16" s="5">
        <v>380</v>
      </c>
      <c r="E16" s="5">
        <v>7400684</v>
      </c>
      <c r="F16" s="14"/>
    </row>
    <row r="17" spans="2:6" ht="15">
      <c r="B17" s="5" t="s">
        <v>67</v>
      </c>
      <c r="C17" s="15">
        <f t="shared" si="0"/>
        <v>4.970481201175377</v>
      </c>
      <c r="D17" s="5">
        <v>246</v>
      </c>
      <c r="E17" s="5">
        <v>4949219</v>
      </c>
      <c r="F17" s="14"/>
    </row>
    <row r="18" spans="2:6" ht="15">
      <c r="B18" s="5" t="s">
        <v>9</v>
      </c>
      <c r="C18" s="15">
        <f t="shared" si="0"/>
        <v>5.120763140015381</v>
      </c>
      <c r="D18" s="5">
        <v>56</v>
      </c>
      <c r="E18" s="5">
        <v>1093587</v>
      </c>
      <c r="F18" s="14"/>
    </row>
    <row r="19" spans="2:6" ht="15">
      <c r="B19" s="5" t="s">
        <v>10</v>
      </c>
      <c r="C19" s="15">
        <f t="shared" si="0"/>
        <v>5.2569536902537175</v>
      </c>
      <c r="D19" s="5">
        <v>144</v>
      </c>
      <c r="E19" s="5">
        <v>2739229</v>
      </c>
      <c r="F19" s="14"/>
    </row>
    <row r="20" spans="2:6" ht="15">
      <c r="B20" s="5" t="s">
        <v>65</v>
      </c>
      <c r="C20" s="15">
        <f t="shared" si="0"/>
        <v>5.259690534072543</v>
      </c>
      <c r="D20" s="5">
        <v>59</v>
      </c>
      <c r="E20" s="5">
        <v>1121739</v>
      </c>
      <c r="F20" s="14"/>
    </row>
    <row r="21" spans="2:6" ht="15">
      <c r="B21" s="5" t="s">
        <v>11</v>
      </c>
      <c r="C21" s="15">
        <f t="shared" si="0"/>
        <v>4.139310072533449</v>
      </c>
      <c r="D21" s="5">
        <v>13</v>
      </c>
      <c r="E21" s="5">
        <v>314062</v>
      </c>
      <c r="F21" s="14"/>
    </row>
    <row r="22" spans="2:6" ht="15">
      <c r="B22" s="5" t="s">
        <v>12</v>
      </c>
      <c r="C22" s="15">
        <f t="shared" si="0"/>
        <v>4.579235675382374</v>
      </c>
      <c r="D22" s="5">
        <v>292</v>
      </c>
      <c r="E22" s="5">
        <v>6376610</v>
      </c>
      <c r="F22" s="14"/>
    </row>
    <row r="23" spans="2:6" ht="15">
      <c r="B23" s="5" t="s">
        <v>13</v>
      </c>
      <c r="C23" s="15">
        <f t="shared" si="0"/>
        <v>4.098929018163038</v>
      </c>
      <c r="D23" s="5">
        <v>60</v>
      </c>
      <c r="E23" s="5">
        <v>1463797</v>
      </c>
      <c r="F23" s="14"/>
    </row>
    <row r="24" spans="2:6" ht="15">
      <c r="B24" s="5" t="s">
        <v>14</v>
      </c>
      <c r="C24" s="15">
        <f t="shared" si="0"/>
        <v>3.3017621976529186</v>
      </c>
      <c r="D24" s="5">
        <v>21</v>
      </c>
      <c r="E24" s="5">
        <v>636024</v>
      </c>
      <c r="F24" s="14"/>
    </row>
    <row r="25" spans="2:6" ht="15">
      <c r="B25" s="5" t="s">
        <v>16</v>
      </c>
      <c r="C25" s="15">
        <f t="shared" si="0"/>
        <v>4.339710707497496</v>
      </c>
      <c r="D25" s="5">
        <v>94</v>
      </c>
      <c r="E25" s="5">
        <v>2166043</v>
      </c>
      <c r="F25" s="14"/>
    </row>
    <row r="26" spans="2:6" ht="15">
      <c r="B26" s="5" t="s">
        <v>37</v>
      </c>
      <c r="C26" s="15">
        <f t="shared" si="0"/>
        <v>4.8725839736796095</v>
      </c>
      <c r="D26" s="5">
        <f>SUM(D9:D25)</f>
        <v>2264</v>
      </c>
      <c r="E26" s="5">
        <f>SUM(E9:E25)</f>
        <v>46464053</v>
      </c>
      <c r="F26" s="12"/>
    </row>
    <row r="27" spans="2:6" ht="15">
      <c r="B27" s="12"/>
      <c r="C27" s="21"/>
      <c r="D27" s="12"/>
      <c r="E27" s="12"/>
      <c r="F27" s="12"/>
    </row>
    <row r="28" spans="2:6" ht="15">
      <c r="B28" s="5" t="s">
        <v>68</v>
      </c>
      <c r="C28" s="32">
        <v>46464053</v>
      </c>
      <c r="D28" s="33"/>
      <c r="E28" s="34"/>
      <c r="F28" s="12"/>
    </row>
    <row r="29" spans="2:6" ht="15">
      <c r="B29" s="22" t="s">
        <v>58</v>
      </c>
      <c r="C29" s="32">
        <f>D26</f>
        <v>2264</v>
      </c>
      <c r="D29" s="33"/>
      <c r="E29" s="34"/>
      <c r="F29" s="12"/>
    </row>
    <row r="30" spans="2:6" ht="15">
      <c r="B30" s="20"/>
      <c r="C30" s="19"/>
      <c r="D30" s="10"/>
      <c r="F30" s="12"/>
    </row>
    <row r="31" ht="15">
      <c r="B31" s="17" t="s">
        <v>81</v>
      </c>
    </row>
  </sheetData>
  <sheetProtection/>
  <mergeCells count="3">
    <mergeCell ref="B4:E4"/>
    <mergeCell ref="C28:E28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3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2" max="2" width="16.140625" style="0" customWidth="1"/>
  </cols>
  <sheetData>
    <row r="2" ht="18.75">
      <c r="B2" s="1" t="s">
        <v>71</v>
      </c>
    </row>
    <row r="5" spans="2:5" ht="15">
      <c r="B5" s="26" t="s">
        <v>80</v>
      </c>
      <c r="C5" s="27"/>
      <c r="D5" s="27"/>
      <c r="E5" s="27"/>
    </row>
    <row r="7" spans="2:3" ht="18">
      <c r="B7" s="3" t="s">
        <v>72</v>
      </c>
      <c r="C7" s="3" t="s">
        <v>79</v>
      </c>
    </row>
    <row r="8" spans="2:3" ht="15">
      <c r="B8" s="5" t="s">
        <v>73</v>
      </c>
      <c r="C8" s="5">
        <v>2386</v>
      </c>
    </row>
    <row r="9" spans="2:3" ht="15">
      <c r="B9" s="5" t="s">
        <v>74</v>
      </c>
      <c r="C9" s="5">
        <v>33</v>
      </c>
    </row>
    <row r="10" spans="2:3" ht="15">
      <c r="B10" s="5" t="s">
        <v>75</v>
      </c>
      <c r="C10" s="5">
        <v>8</v>
      </c>
    </row>
    <row r="11" spans="2:3" ht="15">
      <c r="B11" s="5" t="s">
        <v>76</v>
      </c>
      <c r="C11" s="5">
        <v>39</v>
      </c>
    </row>
    <row r="12" spans="2:3" ht="15">
      <c r="B12" s="5" t="s">
        <v>77</v>
      </c>
      <c r="C12" s="5">
        <v>30</v>
      </c>
    </row>
    <row r="13" spans="2:3" ht="15">
      <c r="B13" s="5" t="s">
        <v>78</v>
      </c>
      <c r="C13" s="5">
        <v>27</v>
      </c>
    </row>
  </sheetData>
  <sheetProtection/>
  <mergeCells count="1">
    <mergeCell ref="B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2014-07-09T08:11:31Z</dcterms:created>
  <dcterms:modified xsi:type="dcterms:W3CDTF">2016-11-28T10:54:20Z</dcterms:modified>
  <cp:category/>
  <cp:version/>
  <cp:contentType/>
  <cp:contentStatus/>
</cp:coreProperties>
</file>